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arrierreef.sharepoint.com/sites/ContractsProcurement/Procurement/1 Procurement Establishment/2. Procurement Records/PROC170 - CCIP Bridging funding Research Projects/1 Planning/Final Documents/"/>
    </mc:Choice>
  </mc:AlternateContent>
  <xr:revisionPtr revIDLastSave="1415" documentId="8_{BEB52089-F21B-4109-BCB2-8E280D7D6F42}" xr6:coauthVersionLast="47" xr6:coauthVersionMax="47" xr10:uidLastSave="{45E77738-C419-43A9-A422-A1A72E64C09B}"/>
  <bookViews>
    <workbookView xWindow="-110" yWindow="-110" windowWidth="19420" windowHeight="10300" xr2:uid="{69D0022A-5B8E-4E1A-BC7B-15B5B93DA0AE}"/>
  </bookViews>
  <sheets>
    <sheet name="Tool" sheetId="6" r:id="rId1"/>
    <sheet name="Example" sheetId="5" r:id="rId2"/>
    <sheet name="Notes" sheetId="4" r:id="rId3"/>
    <sheet name="Operational Costs" sheetId="3" r:id="rId4"/>
    <sheet name="Personnel Rates" sheetId="2" r:id="rId5"/>
  </sheets>
  <definedNames>
    <definedName name="Cost_category">'Operational Costs'!$A$2:$A$6</definedName>
    <definedName name="Organisations" localSheetId="1">Example!$C$3:$C$8</definedName>
    <definedName name="Organisations" localSheetId="0">Tool!$C$3:$C$8</definedName>
    <definedName name="Organisations">#REF!</definedName>
    <definedName name="Staff_level">'Personnel Rates'!$A$3:$A$7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6" l="1"/>
  <c r="Q29" i="6"/>
  <c r="P29" i="6"/>
  <c r="Q15" i="6"/>
  <c r="Q16" i="6"/>
  <c r="Q17" i="6"/>
  <c r="Q18" i="6"/>
  <c r="Q19" i="6"/>
  <c r="Q20" i="6"/>
  <c r="Q21" i="6"/>
  <c r="Q22" i="6"/>
  <c r="Q23" i="6"/>
  <c r="Q24" i="6"/>
  <c r="U24" i="6" s="1"/>
  <c r="Q25" i="6"/>
  <c r="Q26" i="6"/>
  <c r="Q27" i="6"/>
  <c r="Q28" i="6"/>
  <c r="Q14" i="6"/>
  <c r="P15" i="6"/>
  <c r="P16" i="6"/>
  <c r="P17" i="6"/>
  <c r="P18" i="6"/>
  <c r="P19" i="6"/>
  <c r="P20" i="6"/>
  <c r="P21" i="6"/>
  <c r="P22" i="6"/>
  <c r="P23" i="6"/>
  <c r="P24" i="6"/>
  <c r="P25" i="6"/>
  <c r="P26" i="6"/>
  <c r="P27" i="6"/>
  <c r="P28" i="6"/>
  <c r="P14" i="6"/>
  <c r="L29" i="6"/>
  <c r="M29" i="6"/>
  <c r="M15" i="6"/>
  <c r="M16" i="6"/>
  <c r="M17" i="6"/>
  <c r="M18" i="6"/>
  <c r="M19" i="6"/>
  <c r="M20" i="6"/>
  <c r="M21" i="6"/>
  <c r="M22" i="6"/>
  <c r="M23" i="6"/>
  <c r="M24" i="6"/>
  <c r="M25" i="6"/>
  <c r="M26" i="6"/>
  <c r="M27" i="6"/>
  <c r="M28" i="6"/>
  <c r="L14" i="6"/>
  <c r="M14" i="6"/>
  <c r="L15" i="6"/>
  <c r="L16" i="6"/>
  <c r="L17" i="6"/>
  <c r="L18" i="6"/>
  <c r="L19" i="6"/>
  <c r="L20" i="6"/>
  <c r="L21" i="6"/>
  <c r="L22" i="6"/>
  <c r="L23" i="6"/>
  <c r="L24" i="6"/>
  <c r="L25" i="6"/>
  <c r="L26" i="6"/>
  <c r="L27" i="6"/>
  <c r="L28" i="6"/>
  <c r="E4" i="2"/>
  <c r="E5" i="2"/>
  <c r="E6" i="2"/>
  <c r="E7" i="2"/>
  <c r="E3" i="2"/>
  <c r="C4" i="2"/>
  <c r="C5" i="2"/>
  <c r="C6" i="2"/>
  <c r="C7" i="2"/>
  <c r="C3" i="2"/>
  <c r="H8" i="5"/>
  <c r="Y51" i="6"/>
  <c r="K49" i="6"/>
  <c r="J49" i="6"/>
  <c r="I49" i="6"/>
  <c r="H49" i="6"/>
  <c r="G49" i="6"/>
  <c r="F49" i="6"/>
  <c r="Q48" i="6"/>
  <c r="P48" i="6"/>
  <c r="R48" i="6" s="1"/>
  <c r="M48" i="6"/>
  <c r="U48" i="6" s="1"/>
  <c r="L48" i="6"/>
  <c r="T48" i="6" s="1"/>
  <c r="T47" i="6"/>
  <c r="Q47" i="6"/>
  <c r="U47" i="6" s="1"/>
  <c r="P47" i="6"/>
  <c r="M47" i="6"/>
  <c r="L47" i="6"/>
  <c r="N47" i="6" s="1"/>
  <c r="T46" i="6"/>
  <c r="Q46" i="6"/>
  <c r="R46" i="6" s="1"/>
  <c r="P46" i="6"/>
  <c r="M46" i="6"/>
  <c r="L46" i="6"/>
  <c r="N46" i="6" s="1"/>
  <c r="Q45" i="6"/>
  <c r="U45" i="6" s="1"/>
  <c r="P45" i="6"/>
  <c r="M45" i="6"/>
  <c r="L45" i="6"/>
  <c r="Q44" i="6"/>
  <c r="P44" i="6"/>
  <c r="R44" i="6" s="1"/>
  <c r="M44" i="6"/>
  <c r="U44" i="6" s="1"/>
  <c r="L44" i="6"/>
  <c r="Q43" i="6"/>
  <c r="P43" i="6"/>
  <c r="M43" i="6"/>
  <c r="L43" i="6"/>
  <c r="N43" i="6" s="1"/>
  <c r="Q42" i="6"/>
  <c r="P42" i="6"/>
  <c r="M42" i="6"/>
  <c r="U42" i="6" s="1"/>
  <c r="L42" i="6"/>
  <c r="Y41" i="6"/>
  <c r="Q41" i="6"/>
  <c r="P41" i="6"/>
  <c r="R41" i="6" s="1"/>
  <c r="M41" i="6"/>
  <c r="U41" i="6" s="1"/>
  <c r="L41" i="6"/>
  <c r="T41" i="6" s="1"/>
  <c r="Q40" i="6"/>
  <c r="P40" i="6"/>
  <c r="R40" i="6" s="1"/>
  <c r="M40" i="6"/>
  <c r="U40" i="6" s="1"/>
  <c r="L40" i="6"/>
  <c r="Q39" i="6"/>
  <c r="P39" i="6"/>
  <c r="M39" i="6"/>
  <c r="L39" i="6"/>
  <c r="N39" i="6" s="1"/>
  <c r="Q38" i="6"/>
  <c r="P38" i="6"/>
  <c r="M38" i="6"/>
  <c r="L38" i="6"/>
  <c r="Q37" i="6"/>
  <c r="P37" i="6"/>
  <c r="M37" i="6"/>
  <c r="L37" i="6"/>
  <c r="N37" i="6" s="1"/>
  <c r="Q36" i="6"/>
  <c r="P36" i="6"/>
  <c r="M36" i="6"/>
  <c r="L36" i="6"/>
  <c r="Q35" i="6"/>
  <c r="P35" i="6"/>
  <c r="M35" i="6"/>
  <c r="M4" i="6" s="1"/>
  <c r="L35" i="6"/>
  <c r="AE34" i="6"/>
  <c r="Q34" i="6"/>
  <c r="Q5" i="6" s="1"/>
  <c r="P34" i="6"/>
  <c r="P5" i="6" s="1"/>
  <c r="M34" i="6"/>
  <c r="Y31" i="6"/>
  <c r="AB35" i="6" s="1"/>
  <c r="G29" i="6"/>
  <c r="F29" i="6"/>
  <c r="E29" i="6"/>
  <c r="K28" i="6"/>
  <c r="J28" i="6"/>
  <c r="H28" i="6"/>
  <c r="K27" i="6"/>
  <c r="J27" i="6"/>
  <c r="H27" i="6"/>
  <c r="K26" i="6"/>
  <c r="J26" i="6"/>
  <c r="H26" i="6"/>
  <c r="K25" i="6"/>
  <c r="J25" i="6"/>
  <c r="H25" i="6"/>
  <c r="K24" i="6"/>
  <c r="J24" i="6"/>
  <c r="H24" i="6"/>
  <c r="K23" i="6"/>
  <c r="J23" i="6"/>
  <c r="H23" i="6"/>
  <c r="K22" i="6"/>
  <c r="J22" i="6"/>
  <c r="H22" i="6"/>
  <c r="Y21" i="6"/>
  <c r="AE27" i="6" s="1"/>
  <c r="K21" i="6"/>
  <c r="J21" i="6"/>
  <c r="H21" i="6"/>
  <c r="K20" i="6"/>
  <c r="J20" i="6"/>
  <c r="H20" i="6"/>
  <c r="K19" i="6"/>
  <c r="H19" i="6"/>
  <c r="K18" i="6"/>
  <c r="J18" i="6"/>
  <c r="H18" i="6"/>
  <c r="K17" i="6"/>
  <c r="J17" i="6"/>
  <c r="H17" i="6"/>
  <c r="K16" i="6"/>
  <c r="J16" i="6"/>
  <c r="H16" i="6"/>
  <c r="K15" i="6"/>
  <c r="J15" i="6"/>
  <c r="H15" i="6"/>
  <c r="K14" i="6"/>
  <c r="J14" i="6"/>
  <c r="H14" i="6"/>
  <c r="Y11" i="6"/>
  <c r="AE18" i="6" s="1"/>
  <c r="Q8" i="6"/>
  <c r="P8" i="6"/>
  <c r="Q7" i="6"/>
  <c r="P7" i="6"/>
  <c r="M7" i="6"/>
  <c r="L7" i="6"/>
  <c r="P6" i="6"/>
  <c r="M6" i="6"/>
  <c r="Q4" i="6"/>
  <c r="P4" i="6"/>
  <c r="Y1" i="6"/>
  <c r="AB8" i="6" s="1"/>
  <c r="K28" i="5"/>
  <c r="K15" i="5"/>
  <c r="K16" i="5"/>
  <c r="K17" i="5"/>
  <c r="K18" i="5"/>
  <c r="K19" i="5"/>
  <c r="K20" i="5"/>
  <c r="K21" i="5"/>
  <c r="K22" i="5"/>
  <c r="K23" i="5"/>
  <c r="K24" i="5"/>
  <c r="K25" i="5"/>
  <c r="K26" i="5"/>
  <c r="K27" i="5"/>
  <c r="K14" i="5"/>
  <c r="J15" i="5"/>
  <c r="J16" i="5"/>
  <c r="J17" i="5"/>
  <c r="J18" i="5"/>
  <c r="J14" i="5"/>
  <c r="R24" i="6" l="1"/>
  <c r="R26" i="6"/>
  <c r="R21" i="6"/>
  <c r="U25" i="6"/>
  <c r="N25" i="6"/>
  <c r="U39" i="6"/>
  <c r="N35" i="6"/>
  <c r="AA58" i="6"/>
  <c r="T39" i="6"/>
  <c r="L4" i="6"/>
  <c r="T4" i="6" s="1"/>
  <c r="T7" i="6"/>
  <c r="AB15" i="6"/>
  <c r="AB58" i="6"/>
  <c r="T36" i="6"/>
  <c r="R38" i="6"/>
  <c r="U36" i="6"/>
  <c r="R36" i="6"/>
  <c r="R8" i="6"/>
  <c r="U7" i="6"/>
  <c r="R7" i="6"/>
  <c r="AA48" i="6"/>
  <c r="L6" i="6"/>
  <c r="T6" i="6" s="1"/>
  <c r="R5" i="6"/>
  <c r="AE44" i="6"/>
  <c r="AF44" i="6"/>
  <c r="AE46" i="6"/>
  <c r="AA43" i="6"/>
  <c r="AB47" i="6"/>
  <c r="AB43" i="6"/>
  <c r="AE47" i="6"/>
  <c r="AB46" i="6"/>
  <c r="AF47" i="6"/>
  <c r="AA38" i="6"/>
  <c r="AB38" i="6"/>
  <c r="AF34" i="6"/>
  <c r="AG34" i="6" s="1"/>
  <c r="AF27" i="6"/>
  <c r="AG27" i="6" s="1"/>
  <c r="AE28" i="6"/>
  <c r="AF25" i="6"/>
  <c r="AA18" i="6"/>
  <c r="AI18" i="6" s="1"/>
  <c r="AA16" i="6"/>
  <c r="AB16" i="6"/>
  <c r="AB14" i="6"/>
  <c r="AF16" i="6"/>
  <c r="AF13" i="6"/>
  <c r="AB18" i="6"/>
  <c r="AF18" i="6"/>
  <c r="AG18" i="6" s="1"/>
  <c r="AA14" i="6"/>
  <c r="AE16" i="6"/>
  <c r="AA15" i="6"/>
  <c r="AF17" i="6"/>
  <c r="T43" i="6"/>
  <c r="R43" i="6"/>
  <c r="V43" i="6" s="1"/>
  <c r="U4" i="6"/>
  <c r="R4" i="6"/>
  <c r="T42" i="6"/>
  <c r="P49" i="6"/>
  <c r="U35" i="6"/>
  <c r="AF28" i="6"/>
  <c r="AF43" i="6"/>
  <c r="AE26" i="6"/>
  <c r="AF46" i="6"/>
  <c r="AE24" i="6"/>
  <c r="AF26" i="6"/>
  <c r="AA45" i="6"/>
  <c r="AF24" i="6"/>
  <c r="AB45" i="6"/>
  <c r="AA55" i="6"/>
  <c r="AE45" i="6"/>
  <c r="AB48" i="6"/>
  <c r="AB55" i="6"/>
  <c r="AA35" i="6"/>
  <c r="AC35" i="6" s="1"/>
  <c r="AF45" i="6"/>
  <c r="AE48" i="6"/>
  <c r="AE57" i="6"/>
  <c r="AE15" i="6"/>
  <c r="AB17" i="6"/>
  <c r="AB27" i="6"/>
  <c r="AF48" i="6"/>
  <c r="AF57" i="6"/>
  <c r="AF15" i="6"/>
  <c r="AE17" i="6"/>
  <c r="AB44" i="6"/>
  <c r="AA47" i="6"/>
  <c r="N18" i="6"/>
  <c r="U22" i="6"/>
  <c r="R18" i="6"/>
  <c r="R22" i="6"/>
  <c r="T21" i="6"/>
  <c r="R17" i="6"/>
  <c r="U21" i="6"/>
  <c r="U23" i="6"/>
  <c r="U14" i="6"/>
  <c r="R16" i="6"/>
  <c r="T24" i="6"/>
  <c r="N24" i="6"/>
  <c r="V24" i="6" s="1"/>
  <c r="T28" i="6"/>
  <c r="AE3" i="6"/>
  <c r="U27" i="6"/>
  <c r="AA7" i="6"/>
  <c r="AF5" i="6"/>
  <c r="AE5" i="6"/>
  <c r="AF8" i="6"/>
  <c r="AJ8" i="6" s="1"/>
  <c r="AB7" i="6"/>
  <c r="AB4" i="6"/>
  <c r="AF6" i="6"/>
  <c r="AA4" i="6"/>
  <c r="AE6" i="6"/>
  <c r="U43" i="6"/>
  <c r="R47" i="6"/>
  <c r="V47" i="6" s="1"/>
  <c r="AE13" i="6"/>
  <c r="N7" i="6"/>
  <c r="N42" i="6"/>
  <c r="T19" i="6"/>
  <c r="AA57" i="6"/>
  <c r="AE54" i="6"/>
  <c r="AA53" i="6"/>
  <c r="AF58" i="6"/>
  <c r="AB57" i="6"/>
  <c r="AF54" i="6"/>
  <c r="AB53" i="6"/>
  <c r="AE58" i="6"/>
  <c r="AB56" i="6"/>
  <c r="AB54" i="6"/>
  <c r="AA56" i="6"/>
  <c r="AA54" i="6"/>
  <c r="AE55" i="6"/>
  <c r="AA5" i="6"/>
  <c r="R39" i="6"/>
  <c r="V39" i="6" s="1"/>
  <c r="AE53" i="6"/>
  <c r="AB5" i="6"/>
  <c r="AA37" i="6"/>
  <c r="R42" i="6"/>
  <c r="M49" i="6"/>
  <c r="AE56" i="6"/>
  <c r="R20" i="6"/>
  <c r="N23" i="6"/>
  <c r="AF37" i="6"/>
  <c r="AF35" i="6"/>
  <c r="AJ35" i="6" s="1"/>
  <c r="AF33" i="6"/>
  <c r="AE37" i="6"/>
  <c r="AE35" i="6"/>
  <c r="AF36" i="6"/>
  <c r="AE36" i="6"/>
  <c r="AA34" i="6"/>
  <c r="R35" i="6"/>
  <c r="AB37" i="6"/>
  <c r="AE38" i="6"/>
  <c r="AF4" i="6"/>
  <c r="AB6" i="6"/>
  <c r="AE7" i="6"/>
  <c r="AA28" i="6"/>
  <c r="AE25" i="6"/>
  <c r="AA24" i="6"/>
  <c r="AB28" i="6"/>
  <c r="AA26" i="6"/>
  <c r="AB24" i="6"/>
  <c r="AA25" i="6"/>
  <c r="AB26" i="6"/>
  <c r="R28" i="6"/>
  <c r="AB34" i="6"/>
  <c r="T35" i="6"/>
  <c r="AA36" i="6"/>
  <c r="AF38" i="6"/>
  <c r="N41" i="6"/>
  <c r="V41" i="6" s="1"/>
  <c r="N45" i="6"/>
  <c r="T45" i="6"/>
  <c r="V46" i="6"/>
  <c r="N44" i="6"/>
  <c r="V44" i="6" s="1"/>
  <c r="AE8" i="6"/>
  <c r="R19" i="6"/>
  <c r="T38" i="6"/>
  <c r="N38" i="6"/>
  <c r="U38" i="6"/>
  <c r="M8" i="6"/>
  <c r="U8" i="6" s="1"/>
  <c r="N48" i="6"/>
  <c r="V48" i="6" s="1"/>
  <c r="R25" i="6"/>
  <c r="V25" i="6" s="1"/>
  <c r="L5" i="6"/>
  <c r="T34" i="6"/>
  <c r="L49" i="6"/>
  <c r="N34" i="6"/>
  <c r="N40" i="6"/>
  <c r="V40" i="6" s="1"/>
  <c r="L8" i="6"/>
  <c r="T27" i="6"/>
  <c r="N27" i="6"/>
  <c r="U26" i="6"/>
  <c r="N36" i="6"/>
  <c r="V36" i="6" s="1"/>
  <c r="T37" i="6"/>
  <c r="R37" i="6"/>
  <c r="V37" i="6" s="1"/>
  <c r="R27" i="6"/>
  <c r="Q6" i="6"/>
  <c r="U6" i="6" s="1"/>
  <c r="U37" i="6"/>
  <c r="AF55" i="6"/>
  <c r="U28" i="6"/>
  <c r="AE4" i="6"/>
  <c r="AA6" i="6"/>
  <c r="AF56" i="6"/>
  <c r="AF14" i="6"/>
  <c r="AF7" i="6"/>
  <c r="AA8" i="6"/>
  <c r="H29" i="6"/>
  <c r="AB25" i="6"/>
  <c r="AA27" i="6"/>
  <c r="AB33" i="6"/>
  <c r="AB36" i="6"/>
  <c r="T44" i="6"/>
  <c r="Q49" i="6"/>
  <c r="R45" i="6"/>
  <c r="U46" i="6"/>
  <c r="U34" i="6"/>
  <c r="M5" i="6"/>
  <c r="U5" i="6" s="1"/>
  <c r="R34" i="6"/>
  <c r="T40" i="6"/>
  <c r="AE14" i="6"/>
  <c r="AA17" i="6"/>
  <c r="AA44" i="6"/>
  <c r="AA46" i="6"/>
  <c r="Y51" i="5"/>
  <c r="AE58" i="5" s="1"/>
  <c r="K49" i="5"/>
  <c r="J49" i="5"/>
  <c r="I49" i="5"/>
  <c r="H49" i="5"/>
  <c r="G49" i="5"/>
  <c r="F49" i="5"/>
  <c r="Q48" i="5"/>
  <c r="P48" i="5"/>
  <c r="R48" i="5" s="1"/>
  <c r="M48" i="5"/>
  <c r="U48" i="5" s="1"/>
  <c r="L48" i="5"/>
  <c r="Q47" i="5"/>
  <c r="P47" i="5"/>
  <c r="M47" i="5"/>
  <c r="L47" i="5"/>
  <c r="Q46" i="5"/>
  <c r="P46" i="5"/>
  <c r="M46" i="5"/>
  <c r="L46" i="5"/>
  <c r="Q45" i="5"/>
  <c r="P45" i="5"/>
  <c r="M45" i="5"/>
  <c r="U45" i="5" s="1"/>
  <c r="L45" i="5"/>
  <c r="Q44" i="5"/>
  <c r="P44" i="5"/>
  <c r="M44" i="5"/>
  <c r="L44" i="5"/>
  <c r="Y41" i="5"/>
  <c r="AE47" i="5" s="1"/>
  <c r="Q43" i="5"/>
  <c r="P43" i="5"/>
  <c r="M43" i="5"/>
  <c r="L43" i="5"/>
  <c r="Q42" i="5"/>
  <c r="P42" i="5"/>
  <c r="R42" i="5" s="1"/>
  <c r="M42" i="5"/>
  <c r="L42" i="5"/>
  <c r="Q41" i="5"/>
  <c r="P41" i="5"/>
  <c r="M41" i="5"/>
  <c r="L41" i="5"/>
  <c r="Q40" i="5"/>
  <c r="P40" i="5"/>
  <c r="M40" i="5"/>
  <c r="L40" i="5"/>
  <c r="Q39" i="5"/>
  <c r="P39" i="5"/>
  <c r="M39" i="5"/>
  <c r="L39" i="5"/>
  <c r="Q38" i="5"/>
  <c r="P38" i="5"/>
  <c r="P8" i="5" s="1"/>
  <c r="M38" i="5"/>
  <c r="L38" i="5"/>
  <c r="N38" i="5" s="1"/>
  <c r="Q37" i="5"/>
  <c r="P37" i="5"/>
  <c r="M37" i="5"/>
  <c r="L37" i="5"/>
  <c r="Q36" i="5"/>
  <c r="P36" i="5"/>
  <c r="P7" i="5" s="1"/>
  <c r="M36" i="5"/>
  <c r="U36" i="5" s="1"/>
  <c r="L36" i="5"/>
  <c r="L7" i="5" s="1"/>
  <c r="Q35" i="5"/>
  <c r="P35" i="5"/>
  <c r="M35" i="5"/>
  <c r="L35" i="5"/>
  <c r="Q34" i="5"/>
  <c r="P34" i="5"/>
  <c r="M34" i="5"/>
  <c r="M5" i="5" s="1"/>
  <c r="L34" i="5"/>
  <c r="L5" i="5" s="1"/>
  <c r="Y31" i="5"/>
  <c r="AA38" i="5" s="1"/>
  <c r="G29" i="5"/>
  <c r="F29" i="5"/>
  <c r="E29" i="5"/>
  <c r="Q28" i="5"/>
  <c r="J28" i="5"/>
  <c r="H28" i="5"/>
  <c r="M27" i="5"/>
  <c r="J27" i="5"/>
  <c r="P27" i="5" s="1"/>
  <c r="H27" i="5"/>
  <c r="Q26" i="5"/>
  <c r="J26" i="5"/>
  <c r="H26" i="5"/>
  <c r="M25" i="5"/>
  <c r="J25" i="5"/>
  <c r="L25" i="5" s="1"/>
  <c r="H25" i="5"/>
  <c r="Q24" i="5"/>
  <c r="J24" i="5"/>
  <c r="L24" i="5" s="1"/>
  <c r="H24" i="5"/>
  <c r="J23" i="5"/>
  <c r="P23" i="5" s="1"/>
  <c r="H23" i="5"/>
  <c r="Y21" i="5"/>
  <c r="AB25" i="5" s="1"/>
  <c r="J22" i="5"/>
  <c r="H22" i="5"/>
  <c r="Q21" i="5"/>
  <c r="J21" i="5"/>
  <c r="H21" i="5"/>
  <c r="M20" i="5"/>
  <c r="J20" i="5"/>
  <c r="P20" i="5" s="1"/>
  <c r="H20" i="5"/>
  <c r="Q19" i="5"/>
  <c r="P19" i="5"/>
  <c r="M19" i="5"/>
  <c r="L19" i="5"/>
  <c r="H19" i="5"/>
  <c r="M18" i="5"/>
  <c r="L18" i="5"/>
  <c r="H18" i="5"/>
  <c r="Q17" i="5"/>
  <c r="P17" i="5"/>
  <c r="H17" i="5"/>
  <c r="M16" i="5"/>
  <c r="L16" i="5"/>
  <c r="H16" i="5"/>
  <c r="Q15" i="5"/>
  <c r="P15" i="5"/>
  <c r="H15" i="5"/>
  <c r="L14" i="5"/>
  <c r="H14" i="5"/>
  <c r="Y11" i="5"/>
  <c r="Q8" i="5"/>
  <c r="Y1" i="5"/>
  <c r="AC58" i="6" l="1"/>
  <c r="V27" i="6"/>
  <c r="AI58" i="6"/>
  <c r="V35" i="6"/>
  <c r="V38" i="6"/>
  <c r="AJ47" i="6"/>
  <c r="N4" i="6"/>
  <c r="AG44" i="6"/>
  <c r="AJ58" i="6"/>
  <c r="AC14" i="6"/>
  <c r="U19" i="6"/>
  <c r="AF53" i="6"/>
  <c r="AJ53" i="6" s="1"/>
  <c r="AE43" i="6"/>
  <c r="AI43" i="6" s="1"/>
  <c r="AG36" i="6"/>
  <c r="AB3" i="6"/>
  <c r="AB9" i="6" s="1"/>
  <c r="AJ15" i="6"/>
  <c r="AC15" i="6"/>
  <c r="AJ55" i="6"/>
  <c r="AI48" i="6"/>
  <c r="V7" i="6"/>
  <c r="AJ34" i="6"/>
  <c r="AJ27" i="6"/>
  <c r="AJ25" i="6"/>
  <c r="AC18" i="6"/>
  <c r="AK18" i="6" s="1"/>
  <c r="N6" i="6"/>
  <c r="AG28" i="6"/>
  <c r="AJ16" i="6"/>
  <c r="AG25" i="6"/>
  <c r="AC38" i="6"/>
  <c r="AG16" i="6"/>
  <c r="AG47" i="6"/>
  <c r="AJ14" i="6"/>
  <c r="AJ4" i="6"/>
  <c r="U20" i="6"/>
  <c r="N22" i="6"/>
  <c r="V22" i="6" s="1"/>
  <c r="AE33" i="6"/>
  <c r="AE39" i="6" s="1"/>
  <c r="V18" i="6"/>
  <c r="AF3" i="6"/>
  <c r="AF9" i="6" s="1"/>
  <c r="AA3" i="6"/>
  <c r="AA9" i="6" s="1"/>
  <c r="U18" i="6"/>
  <c r="AJ43" i="6"/>
  <c r="AC43" i="6"/>
  <c r="AJ46" i="6"/>
  <c r="AJ44" i="6"/>
  <c r="AJ38" i="6"/>
  <c r="AJ26" i="6"/>
  <c r="AJ17" i="6"/>
  <c r="AI15" i="6"/>
  <c r="AJ18" i="6"/>
  <c r="AI16" i="6"/>
  <c r="AG17" i="6"/>
  <c r="AC16" i="6"/>
  <c r="T49" i="6"/>
  <c r="AC45" i="6"/>
  <c r="AG26" i="6"/>
  <c r="AG35" i="6"/>
  <c r="AK35" i="6" s="1"/>
  <c r="AJ48" i="6"/>
  <c r="AG45" i="6"/>
  <c r="AG56" i="6"/>
  <c r="V4" i="6"/>
  <c r="AJ28" i="6"/>
  <c r="AA49" i="6"/>
  <c r="AF49" i="6"/>
  <c r="AJ24" i="6"/>
  <c r="U49" i="6"/>
  <c r="AG6" i="6"/>
  <c r="AC48" i="6"/>
  <c r="AC55" i="6"/>
  <c r="AJ7" i="6"/>
  <c r="AJ57" i="6"/>
  <c r="AG5" i="6"/>
  <c r="AG46" i="6"/>
  <c r="AB49" i="6"/>
  <c r="AJ45" i="6"/>
  <c r="AI47" i="6"/>
  <c r="AG48" i="6"/>
  <c r="AG37" i="6"/>
  <c r="AG15" i="6"/>
  <c r="AI45" i="6"/>
  <c r="AC47" i="6"/>
  <c r="AG7" i="6"/>
  <c r="AG8" i="6"/>
  <c r="AJ5" i="6"/>
  <c r="AG57" i="6"/>
  <c r="AG24" i="6"/>
  <c r="R23" i="6"/>
  <c r="U17" i="6"/>
  <c r="N21" i="6"/>
  <c r="V21" i="6" s="1"/>
  <c r="T18" i="6"/>
  <c r="T22" i="6"/>
  <c r="AC34" i="6"/>
  <c r="AK34" i="6" s="1"/>
  <c r="AI34" i="6"/>
  <c r="T20" i="6"/>
  <c r="N20" i="6"/>
  <c r="V20" i="6" s="1"/>
  <c r="N17" i="6"/>
  <c r="V17" i="6" s="1"/>
  <c r="T17" i="6"/>
  <c r="AC36" i="6"/>
  <c r="AI36" i="6"/>
  <c r="AI5" i="6"/>
  <c r="AC5" i="6"/>
  <c r="V34" i="6"/>
  <c r="N49" i="6"/>
  <c r="N26" i="6"/>
  <c r="V26" i="6" s="1"/>
  <c r="T26" i="6"/>
  <c r="AI24" i="6"/>
  <c r="AC24" i="6"/>
  <c r="AC4" i="6"/>
  <c r="AI4" i="6"/>
  <c r="U16" i="6"/>
  <c r="AB13" i="6"/>
  <c r="N28" i="6"/>
  <c r="V28" i="6" s="1"/>
  <c r="T5" i="6"/>
  <c r="N5" i="6"/>
  <c r="V5" i="6" s="1"/>
  <c r="AC28" i="6"/>
  <c r="AI28" i="6"/>
  <c r="AC53" i="6"/>
  <c r="AA59" i="6"/>
  <c r="AI53" i="6"/>
  <c r="AG54" i="6"/>
  <c r="AI46" i="6"/>
  <c r="AC46" i="6"/>
  <c r="AI8" i="6"/>
  <c r="AC8" i="6"/>
  <c r="AG55" i="6"/>
  <c r="AC57" i="6"/>
  <c r="AI57" i="6"/>
  <c r="N15" i="6"/>
  <c r="T15" i="6"/>
  <c r="AA23" i="6"/>
  <c r="AC44" i="6"/>
  <c r="AI44" i="6"/>
  <c r="AI35" i="6"/>
  <c r="AA33" i="6"/>
  <c r="AJ6" i="6"/>
  <c r="AF39" i="6"/>
  <c r="AC37" i="6"/>
  <c r="AI37" i="6"/>
  <c r="AC54" i="6"/>
  <c r="AI54" i="6"/>
  <c r="AE23" i="6"/>
  <c r="R15" i="6"/>
  <c r="AI17" i="6"/>
  <c r="AC17" i="6"/>
  <c r="T25" i="6"/>
  <c r="U15" i="6"/>
  <c r="AB23" i="6"/>
  <c r="AC56" i="6"/>
  <c r="AI56" i="6"/>
  <c r="AE9" i="6"/>
  <c r="R14" i="6"/>
  <c r="P3" i="6"/>
  <c r="AG14" i="6"/>
  <c r="AI14" i="6"/>
  <c r="Q3" i="6"/>
  <c r="Q9" i="6" s="1"/>
  <c r="AF23" i="6"/>
  <c r="AF29" i="6" s="1"/>
  <c r="AJ54" i="6"/>
  <c r="T16" i="6"/>
  <c r="N16" i="6"/>
  <c r="V16" i="6" s="1"/>
  <c r="AI55" i="6"/>
  <c r="N14" i="6"/>
  <c r="T14" i="6"/>
  <c r="AA13" i="6"/>
  <c r="AJ36" i="6"/>
  <c r="AC6" i="6"/>
  <c r="AI6" i="6"/>
  <c r="N8" i="6"/>
  <c r="V8" i="6" s="1"/>
  <c r="T8" i="6"/>
  <c r="AC25" i="6"/>
  <c r="AI25" i="6"/>
  <c r="AG38" i="6"/>
  <c r="AI38" i="6"/>
  <c r="V23" i="6"/>
  <c r="AE59" i="6"/>
  <c r="AJ56" i="6"/>
  <c r="AG13" i="6"/>
  <c r="AE19" i="6"/>
  <c r="AB39" i="6"/>
  <c r="AJ33" i="6"/>
  <c r="AG4" i="6"/>
  <c r="R6" i="6"/>
  <c r="AJ37" i="6"/>
  <c r="T23" i="6"/>
  <c r="AG58" i="6"/>
  <c r="V42" i="6"/>
  <c r="R49" i="6"/>
  <c r="AI27" i="6"/>
  <c r="AC27" i="6"/>
  <c r="AK27" i="6" s="1"/>
  <c r="V45" i="6"/>
  <c r="AI26" i="6"/>
  <c r="AC26" i="6"/>
  <c r="AB59" i="6"/>
  <c r="N19" i="6"/>
  <c r="V19" i="6" s="1"/>
  <c r="AC7" i="6"/>
  <c r="AI7" i="6"/>
  <c r="AF19" i="6"/>
  <c r="AF7" i="5"/>
  <c r="AA4" i="5"/>
  <c r="N37" i="5"/>
  <c r="N40" i="5"/>
  <c r="N44" i="5"/>
  <c r="AA18" i="5"/>
  <c r="AB14" i="5"/>
  <c r="AB15" i="5"/>
  <c r="AB16" i="5"/>
  <c r="AB17" i="5"/>
  <c r="AB18" i="5"/>
  <c r="AA14" i="5"/>
  <c r="AA16" i="5"/>
  <c r="AA15" i="5"/>
  <c r="AA17" i="5"/>
  <c r="AB36" i="5"/>
  <c r="M4" i="5"/>
  <c r="U42" i="5"/>
  <c r="L4" i="5"/>
  <c r="P4" i="5"/>
  <c r="AF43" i="5"/>
  <c r="U38" i="5"/>
  <c r="N41" i="5"/>
  <c r="U39" i="5"/>
  <c r="AA26" i="5"/>
  <c r="T19" i="5"/>
  <c r="R39" i="5"/>
  <c r="Q6" i="5"/>
  <c r="Q4" i="5"/>
  <c r="U43" i="5"/>
  <c r="M7" i="5"/>
  <c r="N7" i="5" s="1"/>
  <c r="R36" i="5"/>
  <c r="U46" i="5"/>
  <c r="AF35" i="5"/>
  <c r="Q7" i="5"/>
  <c r="R7" i="5" s="1"/>
  <c r="L8" i="5"/>
  <c r="T8" i="5" s="1"/>
  <c r="T40" i="5"/>
  <c r="U44" i="5"/>
  <c r="M8" i="5"/>
  <c r="U8" i="5" s="1"/>
  <c r="Q27" i="5"/>
  <c r="U27" i="5" s="1"/>
  <c r="U40" i="5"/>
  <c r="T45" i="5"/>
  <c r="R47" i="5"/>
  <c r="Q20" i="5"/>
  <c r="R20" i="5" s="1"/>
  <c r="P25" i="5"/>
  <c r="T25" i="5" s="1"/>
  <c r="L23" i="5"/>
  <c r="T23" i="5" s="1"/>
  <c r="L20" i="5"/>
  <c r="T20" i="5" s="1"/>
  <c r="U19" i="5"/>
  <c r="R45" i="5"/>
  <c r="R38" i="5"/>
  <c r="V38" i="5" s="1"/>
  <c r="AE35" i="5"/>
  <c r="AB37" i="5"/>
  <c r="R43" i="5"/>
  <c r="L27" i="5"/>
  <c r="T27" i="5" s="1"/>
  <c r="N25" i="5"/>
  <c r="N46" i="5"/>
  <c r="Q25" i="5"/>
  <c r="U25" i="5" s="1"/>
  <c r="AA24" i="5"/>
  <c r="U41" i="5"/>
  <c r="R46" i="5"/>
  <c r="T42" i="5"/>
  <c r="U47" i="5"/>
  <c r="Q14" i="5"/>
  <c r="AF3" i="5" s="1"/>
  <c r="M14" i="5"/>
  <c r="M26" i="5"/>
  <c r="U26" i="5" s="1"/>
  <c r="R40" i="5"/>
  <c r="T39" i="5"/>
  <c r="U37" i="5"/>
  <c r="R37" i="5"/>
  <c r="R8" i="5"/>
  <c r="T37" i="5"/>
  <c r="T7" i="5"/>
  <c r="N34" i="5"/>
  <c r="M49" i="5"/>
  <c r="T38" i="5"/>
  <c r="L49" i="5"/>
  <c r="Q18" i="5"/>
  <c r="U18" i="5" s="1"/>
  <c r="R19" i="5"/>
  <c r="R15" i="5"/>
  <c r="Q16" i="5"/>
  <c r="U16" i="5" s="1"/>
  <c r="L17" i="5"/>
  <c r="T17" i="5" s="1"/>
  <c r="M15" i="5"/>
  <c r="U15" i="5" s="1"/>
  <c r="P16" i="5"/>
  <c r="T16" i="5" s="1"/>
  <c r="L15" i="5"/>
  <c r="T15" i="5" s="1"/>
  <c r="P18" i="5"/>
  <c r="AE23" i="5" s="1"/>
  <c r="AB53" i="5"/>
  <c r="AA54" i="5"/>
  <c r="AB54" i="5"/>
  <c r="AA55" i="5"/>
  <c r="AB55" i="5"/>
  <c r="AA53" i="5"/>
  <c r="AF53" i="5"/>
  <c r="AA57" i="5"/>
  <c r="AA45" i="5"/>
  <c r="AF47" i="5"/>
  <c r="AG47" i="5" s="1"/>
  <c r="AA48" i="5"/>
  <c r="AB48" i="5"/>
  <c r="AA44" i="5"/>
  <c r="AA46" i="5"/>
  <c r="AB44" i="5"/>
  <c r="AB46" i="5"/>
  <c r="AF44" i="5"/>
  <c r="AF46" i="5"/>
  <c r="AE43" i="5"/>
  <c r="AF45" i="5"/>
  <c r="AE34" i="5"/>
  <c r="AF34" i="5"/>
  <c r="AA36" i="5"/>
  <c r="AB38" i="5"/>
  <c r="AC38" i="5" s="1"/>
  <c r="AE38" i="5"/>
  <c r="AI38" i="5" s="1"/>
  <c r="AE36" i="5"/>
  <c r="AA35" i="5"/>
  <c r="AB35" i="5"/>
  <c r="AF25" i="5"/>
  <c r="AJ25" i="5" s="1"/>
  <c r="AE25" i="5"/>
  <c r="AF15" i="5"/>
  <c r="AA13" i="5"/>
  <c r="AB13" i="5"/>
  <c r="AE5" i="5"/>
  <c r="AA5" i="5"/>
  <c r="AB5" i="5"/>
  <c r="AF5" i="5"/>
  <c r="AA8" i="5"/>
  <c r="AA6" i="5"/>
  <c r="AB8" i="5"/>
  <c r="AE8" i="5"/>
  <c r="AB6" i="5"/>
  <c r="AF8" i="5"/>
  <c r="AE4" i="5"/>
  <c r="AF4" i="5"/>
  <c r="AB7" i="5"/>
  <c r="AJ7" i="5" s="1"/>
  <c r="P14" i="5"/>
  <c r="AA3" i="5"/>
  <c r="Q49" i="5"/>
  <c r="P22" i="5"/>
  <c r="L22" i="5"/>
  <c r="AA43" i="5"/>
  <c r="M28" i="5"/>
  <c r="U28" i="5" s="1"/>
  <c r="Q5" i="5"/>
  <c r="U5" i="5" s="1"/>
  <c r="AF55" i="5"/>
  <c r="T48" i="5"/>
  <c r="N48" i="5"/>
  <c r="V48" i="5" s="1"/>
  <c r="AF18" i="5"/>
  <c r="AF16" i="5"/>
  <c r="AF14" i="5"/>
  <c r="AE18" i="5"/>
  <c r="AE14" i="5"/>
  <c r="AE16" i="5"/>
  <c r="AE17" i="5"/>
  <c r="AE15" i="5"/>
  <c r="AF17" i="5"/>
  <c r="P6" i="5"/>
  <c r="R35" i="5"/>
  <c r="AE6" i="5"/>
  <c r="T43" i="5"/>
  <c r="N43" i="5"/>
  <c r="P28" i="5"/>
  <c r="R28" i="5" s="1"/>
  <c r="L28" i="5"/>
  <c r="T41" i="5"/>
  <c r="R41" i="5"/>
  <c r="R17" i="5"/>
  <c r="AE33" i="5"/>
  <c r="T36" i="5"/>
  <c r="AA47" i="5"/>
  <c r="N36" i="5"/>
  <c r="AA27" i="5"/>
  <c r="AA25" i="5"/>
  <c r="AF28" i="5"/>
  <c r="AB26" i="5"/>
  <c r="AB24" i="5"/>
  <c r="AF24" i="5"/>
  <c r="AE28" i="5"/>
  <c r="AF26" i="5"/>
  <c r="AE26" i="5"/>
  <c r="AE24" i="5"/>
  <c r="AB28" i="5"/>
  <c r="AA28" i="5"/>
  <c r="AB27" i="5"/>
  <c r="U34" i="5"/>
  <c r="T44" i="5"/>
  <c r="R44" i="5"/>
  <c r="M17" i="5"/>
  <c r="N19" i="5"/>
  <c r="P24" i="5"/>
  <c r="R24" i="5" s="1"/>
  <c r="P5" i="5"/>
  <c r="T5" i="5" s="1"/>
  <c r="P49" i="5"/>
  <c r="T34" i="5"/>
  <c r="N18" i="5"/>
  <c r="H29" i="5"/>
  <c r="N16" i="5"/>
  <c r="P26" i="5"/>
  <c r="R26" i="5" s="1"/>
  <c r="L26" i="5"/>
  <c r="AE27" i="5"/>
  <c r="P21" i="5"/>
  <c r="L21" i="5"/>
  <c r="Q23" i="5"/>
  <c r="R23" i="5" s="1"/>
  <c r="M23" i="5"/>
  <c r="AF27" i="5"/>
  <c r="N39" i="5"/>
  <c r="N5" i="5"/>
  <c r="M24" i="5"/>
  <c r="U24" i="5" s="1"/>
  <c r="T47" i="5"/>
  <c r="N47" i="5"/>
  <c r="Q22" i="5"/>
  <c r="M22" i="5"/>
  <c r="R34" i="5"/>
  <c r="L6" i="5"/>
  <c r="T35" i="5"/>
  <c r="N35" i="5"/>
  <c r="M6" i="5"/>
  <c r="U35" i="5"/>
  <c r="AF38" i="5"/>
  <c r="AB43" i="5"/>
  <c r="T46" i="5"/>
  <c r="AE46" i="5"/>
  <c r="AE55" i="5"/>
  <c r="AF58" i="5"/>
  <c r="AG58" i="5" s="1"/>
  <c r="AB57" i="5"/>
  <c r="AE57" i="5"/>
  <c r="AE48" i="5"/>
  <c r="AE54" i="5"/>
  <c r="AF57" i="5"/>
  <c r="AF6" i="5"/>
  <c r="AA7" i="5"/>
  <c r="AF36" i="5"/>
  <c r="AA37" i="5"/>
  <c r="N42" i="5"/>
  <c r="V42" i="5" s="1"/>
  <c r="N45" i="5"/>
  <c r="AE44" i="5"/>
  <c r="AF48" i="5"/>
  <c r="AF54" i="5"/>
  <c r="AA56" i="5"/>
  <c r="M21" i="5"/>
  <c r="U21" i="5" s="1"/>
  <c r="AB56" i="5"/>
  <c r="AF33" i="5"/>
  <c r="AA34" i="5"/>
  <c r="AB45" i="5"/>
  <c r="AB47" i="5"/>
  <c r="AB4" i="5"/>
  <c r="AE7" i="5"/>
  <c r="AG7" i="5" s="1"/>
  <c r="AB34" i="5"/>
  <c r="AE37" i="5"/>
  <c r="AE56" i="5"/>
  <c r="AF37" i="5"/>
  <c r="AE45" i="5"/>
  <c r="AE53" i="5"/>
  <c r="AF56" i="5"/>
  <c r="AA58" i="5"/>
  <c r="AB58" i="5"/>
  <c r="AK58" i="6" l="1"/>
  <c r="AF59" i="6"/>
  <c r="AJ59" i="6" s="1"/>
  <c r="AG53" i="6"/>
  <c r="AG59" i="6" s="1"/>
  <c r="AK44" i="6"/>
  <c r="AK36" i="6"/>
  <c r="AK14" i="6"/>
  <c r="AE49" i="6"/>
  <c r="AI49" i="6" s="1"/>
  <c r="AG43" i="6"/>
  <c r="AG49" i="6" s="1"/>
  <c r="AK15" i="6"/>
  <c r="AC3" i="6"/>
  <c r="AC9" i="6" s="1"/>
  <c r="AK38" i="6"/>
  <c r="AK47" i="6"/>
  <c r="AK25" i="6"/>
  <c r="AK26" i="6"/>
  <c r="AK28" i="6"/>
  <c r="V6" i="6"/>
  <c r="AK17" i="6"/>
  <c r="AK16" i="6"/>
  <c r="AK56" i="6"/>
  <c r="AK45" i="6"/>
  <c r="AK8" i="6"/>
  <c r="AG3" i="6"/>
  <c r="AJ3" i="6"/>
  <c r="AG33" i="6"/>
  <c r="AG39" i="6" s="1"/>
  <c r="AI3" i="6"/>
  <c r="R29" i="6"/>
  <c r="AK46" i="6"/>
  <c r="AK54" i="6"/>
  <c r="AJ39" i="6"/>
  <c r="AK57" i="6"/>
  <c r="AJ49" i="6"/>
  <c r="AK6" i="6"/>
  <c r="AK48" i="6"/>
  <c r="AK55" i="6"/>
  <c r="AK37" i="6"/>
  <c r="AG19" i="6"/>
  <c r="AK5" i="6"/>
  <c r="AK24" i="6"/>
  <c r="AC49" i="6"/>
  <c r="AK7" i="6"/>
  <c r="V15" i="6"/>
  <c r="AI9" i="6"/>
  <c r="AB29" i="6"/>
  <c r="AJ29" i="6" s="1"/>
  <c r="AJ23" i="6"/>
  <c r="AI13" i="6"/>
  <c r="AA19" i="6"/>
  <c r="AI19" i="6" s="1"/>
  <c r="AC13" i="6"/>
  <c r="AC33" i="6"/>
  <c r="AA39" i="6"/>
  <c r="AI39" i="6" s="1"/>
  <c r="AI33" i="6"/>
  <c r="V49" i="6"/>
  <c r="M3" i="6"/>
  <c r="U29" i="6"/>
  <c r="AJ13" i="6"/>
  <c r="AB19" i="6"/>
  <c r="AJ19" i="6" s="1"/>
  <c r="V14" i="6"/>
  <c r="N29" i="6"/>
  <c r="L3" i="6"/>
  <c r="T29" i="6"/>
  <c r="P9" i="6"/>
  <c r="R3" i="6"/>
  <c r="R9" i="6" s="1"/>
  <c r="AJ9" i="6"/>
  <c r="AA29" i="6"/>
  <c r="AI23" i="6"/>
  <c r="AC23" i="6"/>
  <c r="AI59" i="6"/>
  <c r="AG23" i="6"/>
  <c r="AG29" i="6" s="1"/>
  <c r="AE29" i="6"/>
  <c r="AC59" i="6"/>
  <c r="AK4" i="6"/>
  <c r="AG43" i="5"/>
  <c r="V37" i="5"/>
  <c r="U23" i="5"/>
  <c r="V40" i="5"/>
  <c r="R4" i="5"/>
  <c r="T4" i="5"/>
  <c r="AF23" i="5"/>
  <c r="AF29" i="5" s="1"/>
  <c r="N4" i="5"/>
  <c r="V44" i="5"/>
  <c r="AJ36" i="5"/>
  <c r="R27" i="5"/>
  <c r="AC36" i="5"/>
  <c r="V41" i="5"/>
  <c r="V39" i="5"/>
  <c r="U6" i="5"/>
  <c r="AI26" i="5"/>
  <c r="AA23" i="5"/>
  <c r="AI23" i="5" s="1"/>
  <c r="V36" i="5"/>
  <c r="U20" i="5"/>
  <c r="V43" i="5"/>
  <c r="R6" i="5"/>
  <c r="AI35" i="5"/>
  <c r="U4" i="5"/>
  <c r="AJ37" i="5"/>
  <c r="V47" i="5"/>
  <c r="U7" i="5"/>
  <c r="N8" i="5"/>
  <c r="V8" i="5" s="1"/>
  <c r="AG35" i="5"/>
  <c r="R22" i="5"/>
  <c r="AI24" i="5"/>
  <c r="V45" i="5"/>
  <c r="AE13" i="5"/>
  <c r="AI13" i="5" s="1"/>
  <c r="AJ35" i="5"/>
  <c r="V46" i="5"/>
  <c r="U22" i="5"/>
  <c r="N24" i="5"/>
  <c r="V24" i="5" s="1"/>
  <c r="U14" i="5"/>
  <c r="N20" i="5"/>
  <c r="V20" i="5" s="1"/>
  <c r="R25" i="5"/>
  <c r="V25" i="5" s="1"/>
  <c r="U49" i="5"/>
  <c r="AB23" i="5"/>
  <c r="R14" i="5"/>
  <c r="V19" i="5"/>
  <c r="N27" i="5"/>
  <c r="T24" i="5"/>
  <c r="N17" i="5"/>
  <c r="V17" i="5" s="1"/>
  <c r="R18" i="5"/>
  <c r="V18" i="5" s="1"/>
  <c r="AA33" i="5"/>
  <c r="AI33" i="5" s="1"/>
  <c r="T49" i="5"/>
  <c r="V7" i="5"/>
  <c r="AJ55" i="5"/>
  <c r="AG4" i="5"/>
  <c r="AJ34" i="5"/>
  <c r="AG15" i="5"/>
  <c r="AJ17" i="5"/>
  <c r="R5" i="5"/>
  <c r="V5" i="5" s="1"/>
  <c r="AJ6" i="5"/>
  <c r="AI57" i="5"/>
  <c r="AI8" i="5"/>
  <c r="AF49" i="5"/>
  <c r="AC5" i="5"/>
  <c r="AJ48" i="5"/>
  <c r="AG55" i="5"/>
  <c r="AC46" i="5"/>
  <c r="AC6" i="5"/>
  <c r="AI44" i="5"/>
  <c r="AI36" i="5"/>
  <c r="AC54" i="5"/>
  <c r="AI48" i="5"/>
  <c r="AJ38" i="5"/>
  <c r="AG44" i="5"/>
  <c r="AJ47" i="5"/>
  <c r="AG34" i="5"/>
  <c r="AC57" i="5"/>
  <c r="AJ58" i="5"/>
  <c r="AG5" i="5"/>
  <c r="AI55" i="5"/>
  <c r="AJ8" i="5"/>
  <c r="AG54" i="5"/>
  <c r="AC55" i="5"/>
  <c r="AF13" i="5"/>
  <c r="R16" i="5"/>
  <c r="V16" i="5" s="1"/>
  <c r="AJ53" i="5"/>
  <c r="N15" i="5"/>
  <c r="V15" i="5" s="1"/>
  <c r="AC13" i="5"/>
  <c r="N14" i="5"/>
  <c r="T18" i="5"/>
  <c r="AB59" i="5"/>
  <c r="AC53" i="5"/>
  <c r="AF59" i="5"/>
  <c r="AI54" i="5"/>
  <c r="AG46" i="5"/>
  <c r="AJ46" i="5"/>
  <c r="AJ44" i="5"/>
  <c r="AJ45" i="5"/>
  <c r="AC44" i="5"/>
  <c r="AG48" i="5"/>
  <c r="AC48" i="5"/>
  <c r="AC35" i="5"/>
  <c r="AG38" i="5"/>
  <c r="AK38" i="5" s="1"/>
  <c r="AJ24" i="5"/>
  <c r="AJ26" i="5"/>
  <c r="AG24" i="5"/>
  <c r="AG25" i="5"/>
  <c r="AG26" i="5"/>
  <c r="AJ15" i="5"/>
  <c r="AI6" i="5"/>
  <c r="AJ4" i="5"/>
  <c r="AF9" i="5"/>
  <c r="AC8" i="5"/>
  <c r="AJ5" i="5"/>
  <c r="AI5" i="5"/>
  <c r="AG8" i="5"/>
  <c r="AE3" i="5"/>
  <c r="AI3" i="5" s="1"/>
  <c r="AB3" i="5"/>
  <c r="AB9" i="5" s="1"/>
  <c r="T14" i="5"/>
  <c r="T28" i="5"/>
  <c r="N28" i="5"/>
  <c r="V28" i="5" s="1"/>
  <c r="AI43" i="5"/>
  <c r="AC43" i="5"/>
  <c r="AA49" i="5"/>
  <c r="AC16" i="5"/>
  <c r="AI16" i="5"/>
  <c r="AC34" i="5"/>
  <c r="AI34" i="5"/>
  <c r="Q29" i="5"/>
  <c r="Q3" i="5" s="1"/>
  <c r="Q9" i="5" s="1"/>
  <c r="AG36" i="5"/>
  <c r="AG27" i="5"/>
  <c r="AC25" i="5"/>
  <c r="AI25" i="5"/>
  <c r="AC15" i="5"/>
  <c r="AI15" i="5"/>
  <c r="AC18" i="5"/>
  <c r="AI18" i="5"/>
  <c r="R49" i="5"/>
  <c r="AC7" i="5"/>
  <c r="AK7" i="5" s="1"/>
  <c r="AI7" i="5"/>
  <c r="AF39" i="5"/>
  <c r="T26" i="5"/>
  <c r="N26" i="5"/>
  <c r="V26" i="5" s="1"/>
  <c r="AG33" i="5"/>
  <c r="AE39" i="5"/>
  <c r="AE59" i="5"/>
  <c r="AI53" i="5"/>
  <c r="AG53" i="5"/>
  <c r="AJ43" i="5"/>
  <c r="AB49" i="5"/>
  <c r="AC58" i="5"/>
  <c r="AK58" i="5" s="1"/>
  <c r="AI58" i="5"/>
  <c r="AE29" i="5"/>
  <c r="AC14" i="5"/>
  <c r="AI14" i="5"/>
  <c r="AI45" i="5"/>
  <c r="AG45" i="5"/>
  <c r="AJ28" i="5"/>
  <c r="AE49" i="5"/>
  <c r="AC56" i="5"/>
  <c r="AI56" i="5"/>
  <c r="R21" i="5"/>
  <c r="P29" i="5"/>
  <c r="P3" i="5" s="1"/>
  <c r="AJ18" i="5"/>
  <c r="AG56" i="5"/>
  <c r="AJ57" i="5"/>
  <c r="AJ54" i="5"/>
  <c r="U17" i="5"/>
  <c r="AB33" i="5"/>
  <c r="AC47" i="5"/>
  <c r="AK47" i="5" s="1"/>
  <c r="AI47" i="5"/>
  <c r="AG16" i="5"/>
  <c r="AI46" i="5"/>
  <c r="AC37" i="5"/>
  <c r="AI37" i="5"/>
  <c r="M29" i="5"/>
  <c r="AI27" i="5"/>
  <c r="AC27" i="5"/>
  <c r="AG17" i="5"/>
  <c r="AJ56" i="5"/>
  <c r="N21" i="5"/>
  <c r="T21" i="5"/>
  <c r="V34" i="5"/>
  <c r="AJ16" i="5"/>
  <c r="AA19" i="5"/>
  <c r="AG37" i="5"/>
  <c r="V35" i="5"/>
  <c r="AC45" i="5"/>
  <c r="AG28" i="5"/>
  <c r="AG14" i="5"/>
  <c r="N6" i="5"/>
  <c r="T6" i="5"/>
  <c r="AC26" i="5"/>
  <c r="T22" i="5"/>
  <c r="N22" i="5"/>
  <c r="AA59" i="5"/>
  <c r="AJ27" i="5"/>
  <c r="AI28" i="5"/>
  <c r="AC28" i="5"/>
  <c r="AJ14" i="5"/>
  <c r="AG57" i="5"/>
  <c r="AA9" i="5"/>
  <c r="N23" i="5"/>
  <c r="V23" i="5" s="1"/>
  <c r="AC4" i="5"/>
  <c r="AI4" i="5"/>
  <c r="AC17" i="5"/>
  <c r="AI17" i="5"/>
  <c r="L29" i="5"/>
  <c r="AB19" i="5"/>
  <c r="AC24" i="5"/>
  <c r="N49" i="5"/>
  <c r="AG6" i="5"/>
  <c r="AG18" i="5"/>
  <c r="AK43" i="6" l="1"/>
  <c r="AK53" i="6"/>
  <c r="AK3" i="6"/>
  <c r="AG9" i="6"/>
  <c r="AK9" i="6" s="1"/>
  <c r="V29" i="6"/>
  <c r="AK49" i="6"/>
  <c r="AK59" i="6"/>
  <c r="H6" i="6"/>
  <c r="AC39" i="6"/>
  <c r="AK39" i="6" s="1"/>
  <c r="AK33" i="6"/>
  <c r="AK13" i="6"/>
  <c r="AC19" i="6"/>
  <c r="AK19" i="6" s="1"/>
  <c r="L9" i="6"/>
  <c r="T9" i="6" s="1"/>
  <c r="N3" i="6"/>
  <c r="T3" i="6"/>
  <c r="AC29" i="6"/>
  <c r="AK29" i="6" s="1"/>
  <c r="AK23" i="6"/>
  <c r="AI29" i="6"/>
  <c r="M9" i="6"/>
  <c r="U9" i="6" s="1"/>
  <c r="U3" i="6"/>
  <c r="AG23" i="5"/>
  <c r="AG29" i="5" s="1"/>
  <c r="AK35" i="5"/>
  <c r="V4" i="5"/>
  <c r="V22" i="5"/>
  <c r="V27" i="5"/>
  <c r="AK36" i="5"/>
  <c r="AA29" i="5"/>
  <c r="AI29" i="5" s="1"/>
  <c r="AE19" i="5"/>
  <c r="AI19" i="5" s="1"/>
  <c r="V6" i="5"/>
  <c r="AG13" i="5"/>
  <c r="AG19" i="5" s="1"/>
  <c r="AC23" i="5"/>
  <c r="V14" i="5"/>
  <c r="AB29" i="5"/>
  <c r="AJ29" i="5" s="1"/>
  <c r="AJ23" i="5"/>
  <c r="R29" i="5"/>
  <c r="V21" i="5"/>
  <c r="AA39" i="5"/>
  <c r="AI39" i="5" s="1"/>
  <c r="AK15" i="5"/>
  <c r="AK4" i="5"/>
  <c r="AK34" i="5"/>
  <c r="V49" i="5"/>
  <c r="AK55" i="5"/>
  <c r="AK5" i="5"/>
  <c r="AJ49" i="5"/>
  <c r="AK57" i="5"/>
  <c r="AK44" i="5"/>
  <c r="AK6" i="5"/>
  <c r="AK46" i="5"/>
  <c r="AK16" i="5"/>
  <c r="AG49" i="5"/>
  <c r="AK48" i="5"/>
  <c r="AK54" i="5"/>
  <c r="AK8" i="5"/>
  <c r="AK24" i="5"/>
  <c r="AK56" i="5"/>
  <c r="AK25" i="5"/>
  <c r="AF19" i="5"/>
  <c r="AJ19" i="5" s="1"/>
  <c r="AJ13" i="5"/>
  <c r="AJ59" i="5"/>
  <c r="AJ9" i="5"/>
  <c r="AK26" i="5"/>
  <c r="AK27" i="5"/>
  <c r="AJ3" i="5"/>
  <c r="AE9" i="5"/>
  <c r="AI9" i="5" s="1"/>
  <c r="AC3" i="5"/>
  <c r="AC9" i="5" s="1"/>
  <c r="AG3" i="5"/>
  <c r="AG9" i="5" s="1"/>
  <c r="AG59" i="5"/>
  <c r="AK53" i="5"/>
  <c r="AC59" i="5"/>
  <c r="N29" i="5"/>
  <c r="AI49" i="5"/>
  <c r="L3" i="5"/>
  <c r="T29" i="5"/>
  <c r="M3" i="5"/>
  <c r="U29" i="5"/>
  <c r="AC19" i="5"/>
  <c r="AK14" i="5"/>
  <c r="AK28" i="5"/>
  <c r="AG39" i="5"/>
  <c r="AK17" i="5"/>
  <c r="AI59" i="5"/>
  <c r="AK37" i="5"/>
  <c r="AB39" i="5"/>
  <c r="AJ39" i="5" s="1"/>
  <c r="AJ33" i="5"/>
  <c r="AK18" i="5"/>
  <c r="AK45" i="5"/>
  <c r="AC33" i="5"/>
  <c r="AK43" i="5"/>
  <c r="AC49" i="5"/>
  <c r="P9" i="5"/>
  <c r="R3" i="5"/>
  <c r="R9" i="5" s="1"/>
  <c r="W9" i="6" l="1"/>
  <c r="V3" i="6"/>
  <c r="N9" i="6"/>
  <c r="AK23" i="5"/>
  <c r="AK13" i="5"/>
  <c r="AC29" i="5"/>
  <c r="AK29" i="5" s="1"/>
  <c r="V29" i="5"/>
  <c r="H6" i="5"/>
  <c r="AK49" i="5"/>
  <c r="AK19" i="5"/>
  <c r="AK3" i="5"/>
  <c r="AK59" i="5"/>
  <c r="AC39" i="5"/>
  <c r="AK39" i="5" s="1"/>
  <c r="AK33" i="5"/>
  <c r="M9" i="5"/>
  <c r="U9" i="5" s="1"/>
  <c r="U3" i="5"/>
  <c r="L9" i="5"/>
  <c r="T9" i="5" s="1"/>
  <c r="T3" i="5"/>
  <c r="N3" i="5"/>
  <c r="AK9" i="5"/>
  <c r="W9" i="5" s="1"/>
  <c r="V9" i="6" l="1"/>
  <c r="H7" i="6" s="1"/>
  <c r="G6" i="6"/>
  <c r="H8" i="6" s="1"/>
  <c r="N9" i="5"/>
  <c r="V3" i="5"/>
  <c r="G7" i="6" l="1"/>
  <c r="G6" i="5"/>
  <c r="V9" i="5"/>
  <c r="H7" i="5" s="1"/>
  <c r="G7" i="5" l="1"/>
</calcChain>
</file>

<file path=xl/sharedStrings.xml><?xml version="1.0" encoding="utf-8"?>
<sst xmlns="http://schemas.openxmlformats.org/spreadsheetml/2006/main" count="493" uniqueCount="96">
  <si>
    <t>Cost Requested</t>
  </si>
  <si>
    <t>Co-contributions</t>
  </si>
  <si>
    <t>Total Project Value</t>
  </si>
  <si>
    <t>2025/26</t>
  </si>
  <si>
    <t>2026/27</t>
  </si>
  <si>
    <t>Project Title</t>
  </si>
  <si>
    <t>Personnel</t>
  </si>
  <si>
    <t>Project Lead Organisation</t>
  </si>
  <si>
    <t>Facilities</t>
  </si>
  <si>
    <t>Project Lead (Contact)</t>
  </si>
  <si>
    <t>Fieldwork</t>
  </si>
  <si>
    <t>Project management</t>
  </si>
  <si>
    <t>Consumables / equipment</t>
  </si>
  <si>
    <t>Co-contribution</t>
  </si>
  <si>
    <t>Contractors / consultants</t>
  </si>
  <si>
    <t>Total</t>
  </si>
  <si>
    <t>Organisation</t>
  </si>
  <si>
    <t>Staff Level</t>
  </si>
  <si>
    <t>Justification</t>
  </si>
  <si>
    <t>Jul-Dec 2025</t>
  </si>
  <si>
    <t>Jan-Jun 2026</t>
  </si>
  <si>
    <t>Jul-Dec 2026</t>
  </si>
  <si>
    <t>Cost requested</t>
  </si>
  <si>
    <t>Description</t>
  </si>
  <si>
    <t>Cost Category</t>
  </si>
  <si>
    <r>
      <t xml:space="preserve">All budget figures should be </t>
    </r>
    <r>
      <rPr>
        <b/>
        <sz val="11"/>
        <color theme="1"/>
        <rFont val="Aptos Narrow"/>
        <family val="2"/>
        <scheme val="minor"/>
      </rPr>
      <t>GST exclusive.</t>
    </r>
  </si>
  <si>
    <t>Staff level</t>
  </si>
  <si>
    <t>Equivalents/ Minimum years of experience</t>
  </si>
  <si>
    <t>2025-26</t>
  </si>
  <si>
    <t>2026-27</t>
  </si>
  <si>
    <t>Annual rate</t>
  </si>
  <si>
    <t>Chief scientist</t>
  </si>
  <si>
    <t>AIMS/CSIRO 9+, Academic E</t>
  </si>
  <si>
    <t>Principal scientist</t>
  </si>
  <si>
    <t>AIMS/CSIRO 7/8, Academic D</t>
  </si>
  <si>
    <t>Mid-career scientist</t>
  </si>
  <si>
    <t>AIMS/CSIRO 5/6, Academic B/C</t>
  </si>
  <si>
    <t>Junior/Post doc scientist</t>
  </si>
  <si>
    <t>AIMS/CSIRO 3/4, Academic A</t>
  </si>
  <si>
    <t>Research assistant/ student</t>
  </si>
  <si>
    <t>AOF4.3-HEWL6.1 (or as agreed)</t>
  </si>
  <si>
    <t>%</t>
  </si>
  <si>
    <t>Example</t>
  </si>
  <si>
    <t>laboratory, aquarium, high performance computing.</t>
  </si>
  <si>
    <t>travel to field sites, research station bench fees, vessel hire, field allowances, or interview/focus group reimbursements (social research)</t>
  </si>
  <si>
    <t xml:space="preserve"> costs of running workshops and meetings, venue hire, catering, associated travel, communication materials</t>
  </si>
  <si>
    <t>laboratory and field consumables, equipment, instruments, hardware and software</t>
  </si>
  <si>
    <t>Contractor or consultant fees, as required to deliver the project. Must be essential to the project.</t>
  </si>
  <si>
    <t>Scott Starfish</t>
  </si>
  <si>
    <t>Mo Science</t>
  </si>
  <si>
    <t>All direct costs required to successfully deliver the proposed project should be detailed here. 
Please see guidelines for eligible costs.</t>
  </si>
  <si>
    <t>Daily rate ($) 
(Annual Rate/ 200 days)</t>
  </si>
  <si>
    <t>Collaborating Organisation 1</t>
  </si>
  <si>
    <t>Collaborating Organisation 2</t>
  </si>
  <si>
    <t>Collaborating Organisation 3</t>
  </si>
  <si>
    <t>Collaborating Organisation 4</t>
  </si>
  <si>
    <t>Collaborating Organisation 5</t>
  </si>
  <si>
    <t>AIMS</t>
  </si>
  <si>
    <t>TOTAL</t>
  </si>
  <si>
    <t>Table 1. Personnel Costs</t>
  </si>
  <si>
    <t>Table 2. Operational Costs</t>
  </si>
  <si>
    <t>Total Personnel Cost</t>
  </si>
  <si>
    <t>Total Operational Cost</t>
  </si>
  <si>
    <t>CSIRO</t>
  </si>
  <si>
    <t>JCU</t>
  </si>
  <si>
    <t>University of Sydney</t>
  </si>
  <si>
    <t>% of Salary cost requested (Remainder co-contribution)</t>
  </si>
  <si>
    <t>Total Days</t>
  </si>
  <si>
    <t>Sarah Smith</t>
  </si>
  <si>
    <t xml:space="preserve">Staff name </t>
  </si>
  <si>
    <t>Elisabeth Jones</t>
  </si>
  <si>
    <t>John Wong</t>
  </si>
  <si>
    <t>On-cost rate</t>
  </si>
  <si>
    <t>Co-contributions (Salary in-kind + on-costs)</t>
  </si>
  <si>
    <t>Please complete the fields highlighted in yellow</t>
  </si>
  <si>
    <t>Liveaboard vessel hire ($8k/day x 5 days)</t>
  </si>
  <si>
    <t xml:space="preserve">aquarium facilities ($800/day x 40 days) </t>
  </si>
  <si>
    <r>
      <t xml:space="preserve">Days Allocated to the project </t>
    </r>
    <r>
      <rPr>
        <b/>
        <sz val="11"/>
        <rFont val="Aptos Narrow"/>
        <family val="2"/>
        <scheme val="minor"/>
      </rPr>
      <t>/ 6 months (FTEx100)</t>
    </r>
    <r>
      <rPr>
        <b/>
        <sz val="11"/>
        <color theme="1"/>
        <rFont val="Aptos Narrow"/>
        <family val="2"/>
        <scheme val="minor"/>
      </rPr>
      <t xml:space="preserve">
(Assume 100 days maximum per 6 months)</t>
    </r>
  </si>
  <si>
    <t>Team &amp; Stakeholder workshops ($2.5k x 3)</t>
  </si>
  <si>
    <t>lab consumables for sample analysis ($15/sample x 200 samples)</t>
  </si>
  <si>
    <t>Laboratory facilities ($400/day x 20 days)</t>
  </si>
  <si>
    <t>Example research project</t>
  </si>
  <si>
    <r>
      <rPr>
        <b/>
        <u/>
        <sz val="11"/>
        <color theme="1"/>
        <rFont val="Aptos Narrow"/>
        <family val="2"/>
        <scheme val="minor"/>
      </rPr>
      <t>Description</t>
    </r>
    <r>
      <rPr>
        <sz val="11"/>
        <color theme="1"/>
        <rFont val="Aptos Narrow"/>
        <family val="2"/>
        <scheme val="minor"/>
      </rPr>
      <t>. Please add description including any calculations e.g. 10 vessel days costed at $5k per day</t>
    </r>
  </si>
  <si>
    <t>Total Requested</t>
  </si>
  <si>
    <t>Ratio</t>
  </si>
  <si>
    <t>Percentage</t>
  </si>
  <si>
    <t>2:</t>
  </si>
  <si>
    <r>
      <rPr>
        <b/>
        <u/>
        <sz val="11"/>
        <color theme="1"/>
        <rFont val="Aptos Narrow"/>
        <family val="2"/>
        <scheme val="minor"/>
      </rPr>
      <t>Cost category.</t>
    </r>
    <r>
      <rPr>
        <sz val="11"/>
        <color theme="1"/>
        <rFont val="Aptos Narrow"/>
        <family val="2"/>
        <scheme val="minor"/>
      </rPr>
      <t xml:space="preserve"> Please see Operational Costs tab.</t>
    </r>
  </si>
  <si>
    <t>Salary cost per day using standard rates ($/day) (see notes)</t>
  </si>
  <si>
    <t>All budget figures are to be in Australian dollars (AUD) and rounded to the nearest dollar</t>
  </si>
  <si>
    <r>
      <rPr>
        <b/>
        <u/>
        <sz val="11"/>
        <color theme="1"/>
        <rFont val="Aptos Narrow"/>
        <family val="2"/>
        <scheme val="minor"/>
      </rPr>
      <t>Justification.</t>
    </r>
    <r>
      <rPr>
        <sz val="11"/>
        <color theme="1"/>
        <rFont val="Aptos Narrow"/>
        <family val="2"/>
        <scheme val="minor"/>
      </rPr>
      <t xml:space="preserve"> Please provide the details to fully justify each category in the budget, including the rationale for need, quoted cost and usage quantity. E.g. this project requires a full-time post-doctoral scientist with expertise in XYZ.</t>
    </r>
  </si>
  <si>
    <t>Traditional Owner cultural liaison</t>
  </si>
  <si>
    <r>
      <rPr>
        <b/>
        <u/>
        <sz val="11"/>
        <color theme="1"/>
        <rFont val="Aptos Narrow"/>
        <family val="2"/>
        <scheme val="minor"/>
      </rPr>
      <t>Organisation.</t>
    </r>
    <r>
      <rPr>
        <sz val="11"/>
        <color theme="1"/>
        <rFont val="Aptos Narrow"/>
        <family val="2"/>
        <scheme val="minor"/>
      </rPr>
      <t xml:space="preserve"> Please add the lead organisation in cell C3 and any collaborating organisations in cells C4 to C8.  This will form the basis of the drop down list in tables one and two and the organisation summaries in columns Y to AK</t>
    </r>
  </si>
  <si>
    <r>
      <rPr>
        <b/>
        <u/>
        <sz val="11"/>
        <rFont val="Aptos Narrow"/>
        <family val="2"/>
        <scheme val="minor"/>
      </rPr>
      <t>Co-contribution.</t>
    </r>
    <r>
      <rPr>
        <sz val="11"/>
        <rFont val="Aptos Narrow"/>
        <family val="2"/>
        <scheme val="minor"/>
      </rPr>
      <t xml:space="preserve"> As a rule of thumb, projects should aim to co-contribute a minimum of 2:1, meaning that for every $2 of funding requested, the funding recipients co-contribute $1 (Co-contributions make up approximately 33% of the total project cost). 
On-costs and overheads on personnel are one form of co-contribution. In the budget tool, an automatic 50%  is applied on top of salary rates to account for these costs. This % can be manually adjusted in Column O if necessary and sufficient justification must be provided.
Salary can also be provided as an in-kind co-contribution. As a defalt, 100% of the salary cost is assumed to be requested. This % can be adjusted in Column I if some % of salary is in-kind. If all the salary is in-kind, this should be adjusted to 0%.
Other forms of co-contribution may include operational costs, e.g. use of vessels, facilities. These forms of co-contribution should be costed in Table 2.</t>
    </r>
  </si>
  <si>
    <r>
      <rPr>
        <b/>
        <u/>
        <sz val="11"/>
        <color theme="1"/>
        <rFont val="Aptos Narrow"/>
        <family val="2"/>
        <scheme val="minor"/>
      </rPr>
      <t>Table 1. Personnel Costs</t>
    </r>
    <r>
      <rPr>
        <sz val="11"/>
        <color theme="1"/>
        <rFont val="Aptos Narrow"/>
        <family val="2"/>
        <scheme val="minor"/>
      </rPr>
      <t xml:space="preserve">. Set Salary rates per position level have been used to support a standardised approach for costing collaborative research projects (Please see the Personnel Rates tab). These can be adjusted in columns J and K. If you adjust them, please provide justification. 
Please use table 1 to indicated the days per 6 month period allocated to the project for each team member. 
The budget tool assumes a full time role (1 FTE) equates to 200 working days per year (or 100 days per six month period). For each six month period, convert FTE to days by multiplying by 100. E.g. if FTE is 0.2, this would be 0.2x100 = 20 days. </t>
    </r>
  </si>
  <si>
    <r>
      <rPr>
        <b/>
        <u/>
        <sz val="11"/>
        <color theme="1"/>
        <rFont val="Aptos Narrow"/>
        <family val="2"/>
        <scheme val="minor"/>
      </rPr>
      <t>Table 2. Operational Costs</t>
    </r>
    <r>
      <rPr>
        <sz val="11"/>
        <color theme="1"/>
        <rFont val="Aptos Narrow"/>
        <family val="2"/>
        <scheme val="minor"/>
      </rPr>
      <t xml:space="preserve">. All other project costs should be detailed here for each 6 month period. 
Please see the Operational Costs tab for examples of eligible costs under the five cost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</si>
</sst>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8"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0"/>
      <color theme="1"/>
      <name val="Aptos Narrow"/>
      <family val="2"/>
      <scheme val="minor"/>
    </font>
    <font>
      <sz val="10"/>
      <color theme="1"/>
      <name val="Aptos Narrow"/>
      <family val="2"/>
      <scheme val="minor"/>
    </font>
    <font>
      <b/>
      <sz val="10"/>
      <color rgb="FF000000"/>
      <name val="Aptos Narrow"/>
      <family val="2"/>
      <scheme val="minor"/>
    </font>
    <font>
      <sz val="10"/>
      <color rgb="FF000000"/>
      <name val="Aptos Narrow"/>
      <family val="2"/>
      <scheme val="minor"/>
    </font>
    <font>
      <sz val="10"/>
      <color rgb="FF242424"/>
      <name val="Aptos Narrow"/>
      <family val="2"/>
      <scheme val="minor"/>
    </font>
    <font>
      <b/>
      <sz val="14"/>
      <color theme="1"/>
      <name val="Aptos Narrow"/>
      <family val="2"/>
      <scheme val="minor"/>
    </font>
    <font>
      <b/>
      <u/>
      <sz val="11"/>
      <color theme="1"/>
      <name val="Aptos Narrow"/>
      <family val="2"/>
      <scheme val="minor"/>
    </font>
    <font>
      <sz val="11"/>
      <color theme="0"/>
      <name val="Aptos Narrow"/>
      <family val="2"/>
      <scheme val="minor"/>
    </font>
    <font>
      <b/>
      <sz val="12"/>
      <color theme="1"/>
      <name val="Aptos Narrow"/>
      <family val="2"/>
      <scheme val="minor"/>
    </font>
    <font>
      <b/>
      <sz val="11"/>
      <color rgb="FFFF0000"/>
      <name val="Aptos Narrow"/>
      <family val="2"/>
      <scheme val="minor"/>
    </font>
    <font>
      <b/>
      <sz val="18"/>
      <color theme="1"/>
      <name val="Aptos Narrow"/>
      <family val="2"/>
      <scheme val="minor"/>
    </font>
    <font>
      <b/>
      <sz val="11"/>
      <name val="Aptos Narrow"/>
      <family val="2"/>
      <scheme val="minor"/>
    </font>
    <font>
      <sz val="11"/>
      <name val="Aptos Narrow"/>
      <family val="2"/>
      <scheme val="minor"/>
    </font>
    <font>
      <b/>
      <u/>
      <sz val="1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5" fillId="0" borderId="0" xfId="0" applyFont="1"/>
    <xf numFmtId="0" fontId="8" fillId="0" borderId="0" xfId="0" applyFont="1" applyAlignment="1">
      <alignment vertical="center" wrapText="1"/>
    </xf>
    <xf numFmtId="0" fontId="7" fillId="3" borderId="2" xfId="0" applyFont="1" applyFill="1" applyBorder="1" applyAlignment="1">
      <alignment vertical="center" wrapText="1"/>
    </xf>
    <xf numFmtId="0" fontId="4" fillId="4" borderId="2" xfId="0" applyFont="1" applyFill="1" applyBorder="1" applyAlignment="1">
      <alignment horizontal="right" wrapText="1"/>
    </xf>
    <xf numFmtId="0" fontId="3" fillId="0" borderId="0" xfId="0" applyFont="1"/>
    <xf numFmtId="0" fontId="0" fillId="0" borderId="2" xfId="0" applyBorder="1"/>
    <xf numFmtId="0" fontId="2" fillId="0" borderId="0" xfId="0" applyFont="1"/>
    <xf numFmtId="0" fontId="3" fillId="4" borderId="2" xfId="0" applyFont="1" applyFill="1" applyBorder="1"/>
    <xf numFmtId="0" fontId="3" fillId="4" borderId="2" xfId="0" applyFont="1" applyFill="1" applyBorder="1" applyAlignment="1">
      <alignment horizontal="center"/>
    </xf>
    <xf numFmtId="0" fontId="3" fillId="4" borderId="2" xfId="0" applyFont="1" applyFill="1" applyBorder="1" applyAlignment="1">
      <alignment horizontal="right"/>
    </xf>
    <xf numFmtId="0" fontId="0" fillId="4" borderId="2" xfId="0" applyFill="1" applyBorder="1"/>
    <xf numFmtId="0" fontId="3" fillId="7" borderId="2" xfId="0" applyFont="1" applyFill="1" applyBorder="1" applyAlignment="1">
      <alignment horizontal="center"/>
    </xf>
    <xf numFmtId="164" fontId="0" fillId="0" borderId="0" xfId="1" applyNumberFormat="1" applyFont="1"/>
    <xf numFmtId="164" fontId="3" fillId="9" borderId="2" xfId="1" applyNumberFormat="1" applyFont="1" applyFill="1" applyBorder="1" applyAlignment="1">
      <alignment horizontal="right"/>
    </xf>
    <xf numFmtId="164" fontId="3" fillId="10" borderId="2" xfId="1" applyNumberFormat="1" applyFont="1" applyFill="1" applyBorder="1" applyAlignment="1">
      <alignment horizontal="right"/>
    </xf>
    <xf numFmtId="164" fontId="3" fillId="12" borderId="2" xfId="1" applyNumberFormat="1" applyFont="1" applyFill="1" applyBorder="1" applyAlignment="1">
      <alignment horizontal="right"/>
    </xf>
    <xf numFmtId="164" fontId="3" fillId="11" borderId="2" xfId="1" applyNumberFormat="1" applyFont="1" applyFill="1" applyBorder="1" applyAlignment="1">
      <alignment horizontal="right"/>
    </xf>
    <xf numFmtId="164" fontId="0" fillId="8" borderId="2" xfId="1" applyNumberFormat="1" applyFont="1" applyFill="1" applyBorder="1"/>
    <xf numFmtId="164" fontId="0" fillId="9" borderId="2" xfId="1" applyNumberFormat="1" applyFont="1" applyFill="1" applyBorder="1"/>
    <xf numFmtId="164" fontId="0" fillId="5" borderId="2" xfId="1" applyNumberFormat="1" applyFont="1" applyFill="1" applyBorder="1"/>
    <xf numFmtId="164" fontId="0" fillId="12" borderId="2" xfId="1" applyNumberFormat="1" applyFont="1" applyFill="1" applyBorder="1"/>
    <xf numFmtId="164" fontId="3" fillId="9" borderId="2" xfId="1" applyNumberFormat="1" applyFont="1" applyFill="1" applyBorder="1" applyAlignment="1">
      <alignment horizontal="center"/>
    </xf>
    <xf numFmtId="164" fontId="3" fillId="10" borderId="2" xfId="1" applyNumberFormat="1" applyFont="1" applyFill="1" applyBorder="1" applyAlignment="1">
      <alignment horizontal="center"/>
    </xf>
    <xf numFmtId="164" fontId="3" fillId="12" borderId="2" xfId="1" applyNumberFormat="1" applyFont="1" applyFill="1" applyBorder="1" applyAlignment="1">
      <alignment horizontal="center"/>
    </xf>
    <xf numFmtId="164" fontId="3" fillId="11" borderId="2" xfId="1" applyNumberFormat="1" applyFont="1" applyFill="1" applyBorder="1" applyAlignment="1">
      <alignment horizontal="center"/>
    </xf>
    <xf numFmtId="0" fontId="3" fillId="9" borderId="1" xfId="0" applyFont="1" applyFill="1" applyBorder="1" applyAlignment="1">
      <alignment horizontal="right"/>
    </xf>
    <xf numFmtId="0" fontId="3" fillId="10" borderId="1" xfId="0" applyFont="1" applyFill="1" applyBorder="1" applyAlignment="1">
      <alignment horizontal="right"/>
    </xf>
    <xf numFmtId="0" fontId="3" fillId="12" borderId="1" xfId="0" applyFont="1" applyFill="1" applyBorder="1" applyAlignment="1">
      <alignment horizontal="right"/>
    </xf>
    <xf numFmtId="0" fontId="3" fillId="11" borderId="1" xfId="0" applyFont="1" applyFill="1" applyBorder="1" applyAlignment="1">
      <alignment horizontal="right"/>
    </xf>
    <xf numFmtId="164" fontId="3" fillId="9" borderId="2" xfId="1" applyNumberFormat="1" applyFont="1" applyFill="1" applyBorder="1"/>
    <xf numFmtId="164" fontId="3" fillId="10" borderId="2" xfId="1" applyNumberFormat="1" applyFont="1" applyFill="1" applyBorder="1"/>
    <xf numFmtId="164" fontId="3" fillId="12" borderId="2" xfId="1" applyNumberFormat="1" applyFont="1" applyFill="1" applyBorder="1"/>
    <xf numFmtId="164" fontId="3" fillId="11" borderId="2" xfId="1" applyNumberFormat="1" applyFont="1" applyFill="1" applyBorder="1"/>
    <xf numFmtId="164" fontId="3" fillId="13" borderId="2" xfId="1" applyNumberFormat="1" applyFont="1" applyFill="1" applyBorder="1"/>
    <xf numFmtId="0" fontId="3" fillId="7" borderId="1" xfId="0" applyFont="1" applyFill="1" applyBorder="1" applyAlignment="1">
      <alignment horizontal="right"/>
    </xf>
    <xf numFmtId="164" fontId="3" fillId="7" borderId="2" xfId="1" applyNumberFormat="1" applyFont="1" applyFill="1" applyBorder="1"/>
    <xf numFmtId="164" fontId="0" fillId="4" borderId="2" xfId="1" applyNumberFormat="1" applyFont="1" applyFill="1" applyBorder="1"/>
    <xf numFmtId="0" fontId="0" fillId="2" borderId="0" xfId="0" applyFill="1" applyAlignment="1">
      <alignment vertical="top"/>
    </xf>
    <xf numFmtId="0" fontId="0" fillId="2" borderId="0" xfId="0" applyFill="1" applyAlignment="1">
      <alignment vertical="top" wrapText="1"/>
    </xf>
    <xf numFmtId="0" fontId="0" fillId="6" borderId="2" xfId="0" applyFill="1" applyBorder="1" applyProtection="1">
      <protection locked="0"/>
    </xf>
    <xf numFmtId="0" fontId="0" fillId="6" borderId="2" xfId="0" applyFill="1" applyBorder="1" applyAlignment="1" applyProtection="1">
      <alignment horizontal="center"/>
      <protection locked="0"/>
    </xf>
    <xf numFmtId="9" fontId="3" fillId="11" borderId="2" xfId="2" applyFont="1" applyFill="1" applyBorder="1" applyAlignment="1">
      <alignment horizontal="center"/>
    </xf>
    <xf numFmtId="164" fontId="0" fillId="0" borderId="0" xfId="1" applyNumberFormat="1" applyFont="1" applyAlignment="1">
      <alignment horizontal="center"/>
    </xf>
    <xf numFmtId="9" fontId="0" fillId="6" borderId="2" xfId="2" applyFont="1" applyFill="1" applyBorder="1" applyAlignment="1" applyProtection="1">
      <alignment horizontal="center"/>
      <protection locked="0"/>
    </xf>
    <xf numFmtId="0" fontId="0" fillId="0" borderId="0" xfId="0" applyAlignment="1">
      <alignment horizontal="center"/>
    </xf>
    <xf numFmtId="0" fontId="0" fillId="14" borderId="0" xfId="0" applyFill="1"/>
    <xf numFmtId="164" fontId="0" fillId="14" borderId="0" xfId="1" applyNumberFormat="1" applyFont="1" applyFill="1" applyAlignment="1">
      <alignment horizontal="center"/>
    </xf>
    <xf numFmtId="0" fontId="12" fillId="14" borderId="0" xfId="0" applyFont="1" applyFill="1"/>
    <xf numFmtId="164" fontId="11" fillId="14" borderId="0" xfId="0" applyNumberFormat="1" applyFont="1" applyFill="1"/>
    <xf numFmtId="0" fontId="0" fillId="15" borderId="0" xfId="0" applyFill="1"/>
    <xf numFmtId="164" fontId="0" fillId="15" borderId="0" xfId="1" applyNumberFormat="1" applyFont="1" applyFill="1" applyAlignment="1">
      <alignment horizontal="center"/>
    </xf>
    <xf numFmtId="0" fontId="3" fillId="15" borderId="0" xfId="0" applyFont="1" applyFill="1" applyAlignment="1">
      <alignment vertical="top"/>
    </xf>
    <xf numFmtId="0" fontId="3" fillId="15" borderId="0" xfId="0" applyFont="1" applyFill="1"/>
    <xf numFmtId="0" fontId="3" fillId="8" borderId="2" xfId="0" applyFont="1" applyFill="1" applyBorder="1" applyAlignment="1">
      <alignment horizontal="center"/>
    </xf>
    <xf numFmtId="0" fontId="3" fillId="5" borderId="2" xfId="0" applyFont="1" applyFill="1" applyBorder="1" applyAlignment="1">
      <alignment horizontal="center"/>
    </xf>
    <xf numFmtId="0" fontId="0" fillId="0" borderId="0" xfId="0" applyAlignment="1">
      <alignment vertical="top" wrapText="1"/>
    </xf>
    <xf numFmtId="0" fontId="0" fillId="0" borderId="0" xfId="0" applyAlignment="1">
      <alignmen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13" fillId="6" borderId="0" xfId="0" applyFont="1" applyFill="1" applyAlignment="1">
      <alignment horizontal="left" vertical="center"/>
    </xf>
    <xf numFmtId="0" fontId="0" fillId="6" borderId="0" xfId="0" applyFill="1" applyAlignment="1">
      <alignment horizontal="left" vertical="center"/>
    </xf>
    <xf numFmtId="0" fontId="0" fillId="0" borderId="0" xfId="0" applyAlignment="1">
      <alignment horizontal="left" vertical="center"/>
    </xf>
    <xf numFmtId="164" fontId="0" fillId="0" borderId="0" xfId="0" applyNumberFormat="1"/>
    <xf numFmtId="2" fontId="0" fillId="0" borderId="0" xfId="0" applyNumberFormat="1"/>
    <xf numFmtId="0" fontId="3" fillId="14" borderId="0" xfId="0" applyFont="1" applyFill="1"/>
    <xf numFmtId="164" fontId="3" fillId="14" borderId="4" xfId="1" applyNumberFormat="1" applyFont="1" applyFill="1" applyBorder="1"/>
    <xf numFmtId="164" fontId="0" fillId="14" borderId="0" xfId="1" applyNumberFormat="1" applyFont="1" applyFill="1" applyBorder="1" applyAlignment="1">
      <alignment horizontal="center"/>
    </xf>
    <xf numFmtId="0" fontId="0" fillId="0" borderId="6" xfId="0" applyBorder="1"/>
    <xf numFmtId="0" fontId="3" fillId="9" borderId="7" xfId="0" applyFont="1" applyFill="1" applyBorder="1"/>
    <xf numFmtId="0" fontId="3" fillId="12" borderId="8" xfId="0" applyFont="1" applyFill="1" applyBorder="1" applyAlignment="1">
      <alignment wrapText="1"/>
    </xf>
    <xf numFmtId="0" fontId="3" fillId="0" borderId="13" xfId="0" applyFont="1" applyBorder="1" applyAlignment="1">
      <alignment horizontal="right"/>
    </xf>
    <xf numFmtId="164" fontId="0" fillId="8" borderId="0" xfId="0" applyNumberFormat="1" applyFill="1"/>
    <xf numFmtId="164" fontId="0" fillId="5" borderId="12" xfId="0" applyNumberFormat="1" applyFill="1" applyBorder="1"/>
    <xf numFmtId="9" fontId="0" fillId="8" borderId="0" xfId="2" applyFont="1" applyFill="1" applyBorder="1"/>
    <xf numFmtId="9" fontId="0" fillId="5" borderId="12" xfId="2" applyFont="1" applyFill="1" applyBorder="1"/>
    <xf numFmtId="0" fontId="3" fillId="0" borderId="9" xfId="0" applyFont="1" applyBorder="1" applyAlignment="1">
      <alignment horizontal="right"/>
    </xf>
    <xf numFmtId="0" fontId="0" fillId="9" borderId="10" xfId="0" quotePrefix="1" applyFill="1" applyBorder="1" applyAlignment="1">
      <alignment horizontal="right"/>
    </xf>
    <xf numFmtId="2" fontId="0" fillId="12" borderId="11" xfId="0" applyNumberFormat="1" applyFill="1" applyBorder="1" applyAlignment="1">
      <alignment horizontal="left"/>
    </xf>
    <xf numFmtId="164" fontId="3" fillId="9" borderId="5" xfId="1" applyNumberFormat="1" applyFont="1" applyFill="1" applyBorder="1" applyAlignment="1">
      <alignment horizontal="right"/>
    </xf>
    <xf numFmtId="0" fontId="3" fillId="7" borderId="2" xfId="0" applyFont="1" applyFill="1" applyBorder="1" applyAlignment="1">
      <alignment horizontal="center" wrapText="1"/>
    </xf>
    <xf numFmtId="164" fontId="0" fillId="0" borderId="2" xfId="1" applyNumberFormat="1" applyFont="1" applyFill="1" applyBorder="1" applyProtection="1">
      <protection locked="0"/>
    </xf>
    <xf numFmtId="164" fontId="3" fillId="4" borderId="2" xfId="1" applyNumberFormat="1" applyFont="1" applyFill="1" applyBorder="1" applyAlignment="1">
      <alignment horizontal="center"/>
    </xf>
    <xf numFmtId="164" fontId="0" fillId="6" borderId="2" xfId="1" applyNumberFormat="1" applyFont="1" applyFill="1" applyBorder="1" applyAlignment="1" applyProtection="1">
      <alignment horizontal="center"/>
      <protection locked="0"/>
    </xf>
    <xf numFmtId="0" fontId="16" fillId="2" borderId="0" xfId="0" applyFont="1" applyFill="1" applyAlignment="1">
      <alignment vertical="top" wrapText="1"/>
    </xf>
    <xf numFmtId="0" fontId="4" fillId="0" borderId="2" xfId="0" applyFont="1" applyBorder="1"/>
    <xf numFmtId="164" fontId="7" fillId="3" borderId="2" xfId="1" applyNumberFormat="1" applyFont="1" applyFill="1" applyBorder="1" applyAlignment="1">
      <alignment horizontal="right" vertical="center" wrapText="1"/>
    </xf>
    <xf numFmtId="164" fontId="5" fillId="0" borderId="2" xfId="1" applyNumberFormat="1" applyFont="1" applyBorder="1"/>
    <xf numFmtId="0" fontId="3" fillId="6" borderId="3"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3" fillId="0" borderId="6"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8"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 xfId="0" applyFill="1" applyBorder="1" applyAlignment="1" applyProtection="1">
      <alignment horizontal="left"/>
      <protection locked="0"/>
    </xf>
    <xf numFmtId="0" fontId="9" fillId="7" borderId="9" xfId="0" applyFont="1" applyFill="1" applyBorder="1" applyAlignment="1">
      <alignment horizontal="left"/>
    </xf>
    <xf numFmtId="0" fontId="9" fillId="7" borderId="10" xfId="0" applyFont="1" applyFill="1" applyBorder="1" applyAlignment="1">
      <alignment horizontal="left"/>
    </xf>
    <xf numFmtId="0" fontId="9" fillId="7" borderId="11" xfId="0" applyFont="1" applyFill="1" applyBorder="1" applyAlignment="1">
      <alignment horizontal="left"/>
    </xf>
    <xf numFmtId="0" fontId="3" fillId="10" borderId="3" xfId="0" applyFont="1" applyFill="1" applyBorder="1" applyAlignment="1">
      <alignment horizontal="center"/>
    </xf>
    <xf numFmtId="0" fontId="3" fillId="10" borderId="4" xfId="0" applyFont="1" applyFill="1" applyBorder="1" applyAlignment="1">
      <alignment horizontal="center"/>
    </xf>
    <xf numFmtId="0" fontId="3" fillId="10" borderId="5" xfId="0" applyFont="1" applyFill="1" applyBorder="1" applyAlignment="1">
      <alignment horizontal="center"/>
    </xf>
    <xf numFmtId="0" fontId="3" fillId="11" borderId="3" xfId="0" applyFont="1" applyFill="1" applyBorder="1" applyAlignment="1">
      <alignment horizontal="center"/>
    </xf>
    <xf numFmtId="0" fontId="3" fillId="11" borderId="4" xfId="0" applyFont="1" applyFill="1" applyBorder="1" applyAlignment="1">
      <alignment horizontal="center"/>
    </xf>
    <xf numFmtId="0" fontId="3" fillId="11" borderId="5" xfId="0" applyFont="1" applyFill="1" applyBorder="1" applyAlignment="1">
      <alignment horizontal="center"/>
    </xf>
    <xf numFmtId="0" fontId="3" fillId="13" borderId="3" xfId="0" applyFont="1" applyFill="1" applyBorder="1" applyAlignment="1">
      <alignment horizontal="center"/>
    </xf>
    <xf numFmtId="0" fontId="3" fillId="13" borderId="4" xfId="0" applyFont="1" applyFill="1" applyBorder="1" applyAlignment="1">
      <alignment horizontal="center"/>
    </xf>
    <xf numFmtId="0" fontId="3" fillId="13" borderId="5" xfId="0" applyFont="1" applyFill="1" applyBorder="1" applyAlignment="1">
      <alignment horizontal="center"/>
    </xf>
    <xf numFmtId="0" fontId="14" fillId="0" borderId="6" xfId="0" applyFont="1" applyBorder="1" applyAlignment="1">
      <alignment horizontal="left" vertical="top"/>
    </xf>
    <xf numFmtId="0" fontId="14" fillId="0" borderId="9" xfId="0" applyFont="1" applyBorder="1" applyAlignment="1">
      <alignment horizontal="left" vertical="top"/>
    </xf>
    <xf numFmtId="0" fontId="3" fillId="4" borderId="6" xfId="0" applyFont="1" applyFill="1" applyBorder="1" applyAlignment="1">
      <alignment horizontal="left"/>
    </xf>
    <xf numFmtId="0" fontId="3" fillId="4" borderId="8" xfId="0" applyFont="1" applyFill="1" applyBorder="1" applyAlignment="1">
      <alignment horizontal="left"/>
    </xf>
    <xf numFmtId="44" fontId="0" fillId="6" borderId="2" xfId="0" applyNumberFormat="1" applyFill="1" applyBorder="1" applyAlignment="1" applyProtection="1">
      <alignment horizontal="left"/>
      <protection locked="0"/>
    </xf>
    <xf numFmtId="0" fontId="3" fillId="7" borderId="2" xfId="0" applyFont="1" applyFill="1" applyBorder="1" applyAlignment="1">
      <alignment horizontal="left"/>
    </xf>
    <xf numFmtId="0" fontId="3" fillId="9" borderId="3" xfId="0" applyFont="1" applyFill="1" applyBorder="1" applyAlignment="1">
      <alignment horizontal="center"/>
    </xf>
    <xf numFmtId="0" fontId="3" fillId="9" borderId="4" xfId="0" applyFont="1" applyFill="1" applyBorder="1" applyAlignment="1">
      <alignment horizontal="center"/>
    </xf>
    <xf numFmtId="0" fontId="3" fillId="9" borderId="5" xfId="0" applyFont="1" applyFill="1" applyBorder="1" applyAlignment="1">
      <alignment horizontal="center"/>
    </xf>
    <xf numFmtId="0" fontId="3" fillId="12" borderId="3" xfId="0" applyFont="1" applyFill="1" applyBorder="1" applyAlignment="1">
      <alignment horizontal="center"/>
    </xf>
    <xf numFmtId="0" fontId="3" fillId="12" borderId="4" xfId="0" applyFont="1" applyFill="1" applyBorder="1" applyAlignment="1">
      <alignment horizontal="center"/>
    </xf>
    <xf numFmtId="0" fontId="3" fillId="12" borderId="5" xfId="0" applyFont="1" applyFill="1" applyBorder="1" applyAlignment="1">
      <alignment horizontal="center"/>
    </xf>
    <xf numFmtId="164" fontId="3" fillId="10" borderId="3" xfId="1" applyNumberFormat="1" applyFont="1" applyFill="1" applyBorder="1" applyAlignment="1">
      <alignment horizontal="center"/>
    </xf>
    <xf numFmtId="164" fontId="3" fillId="10" borderId="4" xfId="1" applyNumberFormat="1" applyFont="1" applyFill="1" applyBorder="1" applyAlignment="1">
      <alignment horizontal="center"/>
    </xf>
    <xf numFmtId="164" fontId="3" fillId="10" borderId="5" xfId="1" applyNumberFormat="1" applyFont="1" applyFill="1" applyBorder="1" applyAlignment="1">
      <alignment horizontal="center"/>
    </xf>
    <xf numFmtId="164" fontId="3" fillId="11" borderId="3" xfId="1" applyNumberFormat="1" applyFont="1" applyFill="1" applyBorder="1" applyAlignment="1">
      <alignment horizontal="center"/>
    </xf>
    <xf numFmtId="164" fontId="3" fillId="11" borderId="4" xfId="1" applyNumberFormat="1" applyFont="1" applyFill="1" applyBorder="1" applyAlignment="1">
      <alignment horizontal="center"/>
    </xf>
    <xf numFmtId="164" fontId="3" fillId="11" borderId="5" xfId="1" applyNumberFormat="1" applyFont="1" applyFill="1" applyBorder="1" applyAlignment="1">
      <alignment horizontal="center"/>
    </xf>
    <xf numFmtId="164" fontId="3" fillId="10" borderId="0" xfId="1" applyNumberFormat="1" applyFont="1" applyFill="1" applyBorder="1" applyAlignment="1">
      <alignment horizontal="center"/>
    </xf>
    <xf numFmtId="164" fontId="3" fillId="10" borderId="10" xfId="1" applyNumberFormat="1" applyFont="1" applyFill="1" applyBorder="1" applyAlignment="1">
      <alignment horizontal="center"/>
    </xf>
    <xf numFmtId="164" fontId="3" fillId="11" borderId="0" xfId="1" applyNumberFormat="1" applyFont="1" applyFill="1" applyBorder="1" applyAlignment="1">
      <alignment horizontal="center" wrapText="1"/>
    </xf>
    <xf numFmtId="164" fontId="3" fillId="11" borderId="10" xfId="1" applyNumberFormat="1" applyFont="1" applyFill="1" applyBorder="1" applyAlignment="1">
      <alignment horizontal="center" wrapText="1"/>
    </xf>
    <xf numFmtId="0" fontId="3" fillId="13" borderId="0" xfId="0" applyFont="1" applyFill="1" applyAlignment="1">
      <alignment horizontal="center"/>
    </xf>
    <xf numFmtId="0" fontId="3" fillId="13" borderId="10" xfId="0" applyFont="1" applyFill="1" applyBorder="1" applyAlignment="1">
      <alignment horizontal="center"/>
    </xf>
    <xf numFmtId="0" fontId="3" fillId="4" borderId="2" xfId="0" applyFont="1" applyFill="1" applyBorder="1" applyAlignment="1">
      <alignment horizontal="left"/>
    </xf>
    <xf numFmtId="0" fontId="9" fillId="7" borderId="2" xfId="0" applyFont="1" applyFill="1" applyBorder="1" applyAlignment="1">
      <alignment horizontal="left" vertical="top"/>
    </xf>
    <xf numFmtId="0" fontId="3" fillId="4" borderId="2" xfId="0" applyFont="1" applyFill="1" applyBorder="1" applyAlignment="1">
      <alignment horizontal="center" vertical="center" wrapText="1"/>
    </xf>
    <xf numFmtId="0" fontId="4" fillId="4" borderId="2" xfId="0" applyFont="1" applyFill="1" applyBorder="1" applyAlignment="1">
      <alignment horizontal="center" wrapText="1"/>
    </xf>
    <xf numFmtId="0" fontId="4" fillId="4" borderId="2" xfId="0" applyFont="1" applyFill="1" applyBorder="1" applyAlignment="1">
      <alignment horizontal="center" vertical="center" wrapText="1"/>
    </xf>
    <xf numFmtId="0" fontId="0" fillId="0" borderId="3" xfId="0" applyBorder="1" applyAlignment="1">
      <alignment horizontal="left"/>
    </xf>
    <xf numFmtId="0" fontId="0" fillId="0" borderId="5" xfId="0" applyBorder="1" applyAlignment="1">
      <alignment horizontal="left"/>
    </xf>
    <xf numFmtId="0" fontId="6" fillId="4" borderId="2" xfId="0" applyFont="1" applyFill="1" applyBorder="1" applyAlignment="1">
      <alignment horizontal="center" vertical="center" wrapText="1"/>
    </xf>
    <xf numFmtId="0" fontId="6" fillId="4" borderId="2" xfId="0" applyFont="1" applyFill="1" applyBorder="1" applyAlignment="1">
      <alignment horizontal="left" wrapText="1"/>
    </xf>
  </cellXfs>
  <cellStyles count="3">
    <cellStyle name="Currency" xfId="1" builtinId="4"/>
    <cellStyle name="Normal" xfId="0" builtinId="0"/>
    <cellStyle name="Percent" xfId="2" builtinId="5"/>
  </cellStyles>
  <dxfs count="10">
    <dxf>
      <fill>
        <patternFill>
          <bgColor rgb="FFEE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EE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F00"/>
      <color rgb="FFB2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B8EA-8D3C-4635-BE6A-C19265021500}">
  <sheetPr>
    <tabColor rgb="FFFFFF00"/>
  </sheetPr>
  <dimension ref="A1:AL65"/>
  <sheetViews>
    <sheetView tabSelected="1" zoomScale="80" zoomScaleNormal="80" workbookViewId="0"/>
  </sheetViews>
  <sheetFormatPr defaultRowHeight="14.5" x14ac:dyDescent="0.35"/>
  <cols>
    <col min="1" max="1" width="3.7265625" customWidth="1"/>
    <col min="2" max="2" width="27" customWidth="1"/>
    <col min="3" max="3" width="21.81640625" customWidth="1"/>
    <col min="4" max="4" width="23.1796875" customWidth="1"/>
    <col min="5" max="5" width="15.7265625" customWidth="1"/>
    <col min="6" max="9" width="18.81640625" customWidth="1"/>
    <col min="10" max="14" width="15.26953125" customWidth="1"/>
    <col min="15" max="15" width="13" style="45" customWidth="1"/>
    <col min="16" max="18" width="15.26953125" customWidth="1"/>
    <col min="19" max="19" width="1.81640625" customWidth="1"/>
    <col min="20" max="22" width="15.26953125" customWidth="1"/>
    <col min="23" max="24" width="1.81640625" customWidth="1"/>
    <col min="25" max="25" width="22.81640625" bestFit="1" customWidth="1"/>
    <col min="26" max="26" width="1.81640625" customWidth="1"/>
    <col min="27" max="29" width="15.26953125" customWidth="1"/>
    <col min="30" max="30" width="1.81640625" customWidth="1"/>
    <col min="31" max="33" width="15.26953125" customWidth="1"/>
    <col min="34" max="34" width="1.81640625" customWidth="1"/>
    <col min="35" max="37" width="15.26953125" customWidth="1"/>
    <col min="38" max="38" width="1.81640625" customWidth="1"/>
  </cols>
  <sheetData>
    <row r="1" spans="1:38" s="62" customFormat="1" ht="16" x14ac:dyDescent="0.4">
      <c r="A1" s="60" t="s">
        <v>74</v>
      </c>
      <c r="B1" s="60"/>
      <c r="C1" s="61"/>
      <c r="J1"/>
      <c r="K1"/>
      <c r="L1" s="101" t="s">
        <v>0</v>
      </c>
      <c r="M1" s="102"/>
      <c r="N1" s="103"/>
      <c r="O1" s="43"/>
      <c r="P1" s="104" t="s">
        <v>1</v>
      </c>
      <c r="Q1" s="105"/>
      <c r="R1" s="106"/>
      <c r="S1"/>
      <c r="T1" s="107" t="s">
        <v>2</v>
      </c>
      <c r="U1" s="108"/>
      <c r="V1" s="109"/>
      <c r="W1"/>
      <c r="X1" s="47"/>
      <c r="Y1" s="48">
        <f>C3</f>
        <v>0</v>
      </c>
      <c r="Z1" s="46"/>
      <c r="AA1" s="101" t="s">
        <v>0</v>
      </c>
      <c r="AB1" s="102"/>
      <c r="AC1" s="103"/>
      <c r="AD1" s="47"/>
      <c r="AE1" s="104" t="s">
        <v>1</v>
      </c>
      <c r="AF1" s="105"/>
      <c r="AG1" s="106"/>
      <c r="AH1" s="46"/>
      <c r="AI1" s="107" t="s">
        <v>2</v>
      </c>
      <c r="AJ1" s="108"/>
      <c r="AK1" s="109"/>
      <c r="AL1" s="46"/>
    </row>
    <row r="2" spans="1:38" x14ac:dyDescent="0.35">
      <c r="B2" s="6" t="s">
        <v>5</v>
      </c>
      <c r="C2" s="88"/>
      <c r="D2" s="89"/>
      <c r="E2" s="89"/>
      <c r="F2" s="89"/>
      <c r="G2" s="89"/>
      <c r="H2" s="90"/>
      <c r="L2" s="26" t="s">
        <v>3</v>
      </c>
      <c r="M2" s="26" t="s">
        <v>4</v>
      </c>
      <c r="N2" s="27" t="s">
        <v>15</v>
      </c>
      <c r="O2" s="43"/>
      <c r="P2" s="28" t="s">
        <v>3</v>
      </c>
      <c r="Q2" s="28" t="s">
        <v>4</v>
      </c>
      <c r="R2" s="29" t="s">
        <v>15</v>
      </c>
      <c r="T2" s="35" t="s">
        <v>3</v>
      </c>
      <c r="U2" s="35" t="s">
        <v>4</v>
      </c>
      <c r="V2" s="35" t="s">
        <v>58</v>
      </c>
      <c r="X2" s="47"/>
      <c r="Y2" s="46"/>
      <c r="Z2" s="46"/>
      <c r="AA2" s="26" t="s">
        <v>3</v>
      </c>
      <c r="AB2" s="26" t="s">
        <v>4</v>
      </c>
      <c r="AC2" s="27" t="s">
        <v>15</v>
      </c>
      <c r="AD2" s="47"/>
      <c r="AE2" s="28" t="s">
        <v>3</v>
      </c>
      <c r="AF2" s="28" t="s">
        <v>4</v>
      </c>
      <c r="AG2" s="29" t="s">
        <v>15</v>
      </c>
      <c r="AH2" s="46"/>
      <c r="AI2" s="35" t="s">
        <v>3</v>
      </c>
      <c r="AJ2" s="35" t="s">
        <v>4</v>
      </c>
      <c r="AK2" s="35" t="s">
        <v>58</v>
      </c>
      <c r="AL2" s="46"/>
    </row>
    <row r="3" spans="1:38" x14ac:dyDescent="0.35">
      <c r="B3" s="6" t="s">
        <v>7</v>
      </c>
      <c r="C3" s="88"/>
      <c r="D3" s="90"/>
      <c r="J3" s="139" t="s">
        <v>6</v>
      </c>
      <c r="K3" s="140"/>
      <c r="L3" s="18">
        <f>(SUMIF($D$34:$D$48,$J3,L$34:L$48))+L29</f>
        <v>0</v>
      </c>
      <c r="M3" s="18">
        <f>(SUMIF($D$34:$D$48,$J3,M$34:M$48))+M29</f>
        <v>0</v>
      </c>
      <c r="N3" s="30">
        <f>SUM(L3:M3)</f>
        <v>0</v>
      </c>
      <c r="O3" s="43"/>
      <c r="P3" s="20">
        <f>(SUMIF($D$34:$D$48,$J3,P$34:P$48))+P29</f>
        <v>0</v>
      </c>
      <c r="Q3" s="20">
        <f>(SUMIF($D$34:$D$48,$J3,Q$34:Q$48))+Q29</f>
        <v>0</v>
      </c>
      <c r="R3" s="32">
        <f>SUM(P3:Q3)</f>
        <v>0</v>
      </c>
      <c r="T3" s="37">
        <f>L3+P3</f>
        <v>0</v>
      </c>
      <c r="U3" s="37">
        <f>M3+Q3</f>
        <v>0</v>
      </c>
      <c r="V3" s="36">
        <f t="shared" ref="T3:V8" si="0">N3+R3</f>
        <v>0</v>
      </c>
      <c r="X3" s="47"/>
      <c r="Y3" s="6" t="s">
        <v>6</v>
      </c>
      <c r="Z3" s="46"/>
      <c r="AA3" s="18">
        <f>SUMIF($D$14:$D$28,$Y$1,L$14:L$28)</f>
        <v>0</v>
      </c>
      <c r="AB3" s="18">
        <f>SUMIF($D$14:$D$28,$Y$1,M$14:M$28)</f>
        <v>0</v>
      </c>
      <c r="AC3" s="30">
        <f>SUM(AA3:AB3)</f>
        <v>0</v>
      </c>
      <c r="AD3" s="47"/>
      <c r="AE3" s="20">
        <f>SUMIF($D$14:$D$28,$Y$1,P$14:P$28)</f>
        <v>0</v>
      </c>
      <c r="AF3" s="20">
        <f>SUMIF($D$14:$D$28,$Y$1,Q$14:Q$28)</f>
        <v>0</v>
      </c>
      <c r="AG3" s="32">
        <f>SUM(AE3:AF3)</f>
        <v>0</v>
      </c>
      <c r="AH3" s="46"/>
      <c r="AI3" s="37">
        <f t="shared" ref="AI3:AK9" si="1">AA3+AE3</f>
        <v>0</v>
      </c>
      <c r="AJ3" s="37">
        <f t="shared" si="1"/>
        <v>0</v>
      </c>
      <c r="AK3" s="36">
        <f t="shared" si="1"/>
        <v>0</v>
      </c>
      <c r="AL3" s="46"/>
    </row>
    <row r="4" spans="1:38" x14ac:dyDescent="0.35">
      <c r="B4" s="6" t="s">
        <v>52</v>
      </c>
      <c r="C4" s="88"/>
      <c r="D4" s="90"/>
      <c r="J4" s="139" t="s">
        <v>8</v>
      </c>
      <c r="K4" s="140"/>
      <c r="L4" s="18">
        <f t="shared" ref="L4:M8" si="2">SUMIF($D$34:$D$48,$J4,L$34:L$48)</f>
        <v>0</v>
      </c>
      <c r="M4" s="18">
        <f t="shared" si="2"/>
        <v>0</v>
      </c>
      <c r="N4" s="30">
        <f>SUM(L4:M4)</f>
        <v>0</v>
      </c>
      <c r="O4" s="43"/>
      <c r="P4" s="20">
        <f t="shared" ref="P4:Q8" si="3">SUMIF($D$34:$D$48,$J4,P$34:P$48)</f>
        <v>0</v>
      </c>
      <c r="Q4" s="20">
        <f t="shared" si="3"/>
        <v>0</v>
      </c>
      <c r="R4" s="32">
        <f>SUM(P4:Q4)</f>
        <v>0</v>
      </c>
      <c r="T4" s="37">
        <f t="shared" si="0"/>
        <v>0</v>
      </c>
      <c r="U4" s="37">
        <f t="shared" si="0"/>
        <v>0</v>
      </c>
      <c r="V4" s="36">
        <f t="shared" si="0"/>
        <v>0</v>
      </c>
      <c r="X4" s="47"/>
      <c r="Y4" s="6" t="s">
        <v>8</v>
      </c>
      <c r="Z4" s="46"/>
      <c r="AA4" s="18">
        <f t="shared" ref="AA4:AB8" si="4">SUMIFS(L$34:L$48,$E$34:$E$48,$Y$1,$D$34:$D$48,$Y4)</f>
        <v>0</v>
      </c>
      <c r="AB4" s="18">
        <f t="shared" si="4"/>
        <v>0</v>
      </c>
      <c r="AC4" s="30">
        <f>SUM(AA4:AB4)</f>
        <v>0</v>
      </c>
      <c r="AD4" s="47"/>
      <c r="AE4" s="20">
        <f t="shared" ref="AE4:AF8" si="5">SUMIFS(P$34:P$48,$E$34:$E$48,$Y$1,$D$34:$D$48,$Y4)</f>
        <v>0</v>
      </c>
      <c r="AF4" s="20">
        <f t="shared" si="5"/>
        <v>0</v>
      </c>
      <c r="AG4" s="32">
        <f>SUM(AE4:AF4)</f>
        <v>0</v>
      </c>
      <c r="AH4" s="46"/>
      <c r="AI4" s="37">
        <f t="shared" si="1"/>
        <v>0</v>
      </c>
      <c r="AJ4" s="37">
        <f t="shared" si="1"/>
        <v>0</v>
      </c>
      <c r="AK4" s="36">
        <f t="shared" si="1"/>
        <v>0</v>
      </c>
      <c r="AL4" s="46"/>
    </row>
    <row r="5" spans="1:38" x14ac:dyDescent="0.35">
      <c r="B5" s="6" t="s">
        <v>53</v>
      </c>
      <c r="C5" s="88"/>
      <c r="D5" s="90"/>
      <c r="F5" s="68"/>
      <c r="G5" s="69" t="s">
        <v>83</v>
      </c>
      <c r="H5" s="70" t="s">
        <v>13</v>
      </c>
      <c r="J5" s="139" t="s">
        <v>10</v>
      </c>
      <c r="K5" s="140"/>
      <c r="L5" s="18">
        <f t="shared" si="2"/>
        <v>0</v>
      </c>
      <c r="M5" s="18">
        <f t="shared" si="2"/>
        <v>0</v>
      </c>
      <c r="N5" s="30">
        <f t="shared" ref="N5:N8" si="6">SUM(L5:M5)</f>
        <v>0</v>
      </c>
      <c r="O5" s="43"/>
      <c r="P5" s="20">
        <f t="shared" si="3"/>
        <v>0</v>
      </c>
      <c r="Q5" s="20">
        <f t="shared" si="3"/>
        <v>0</v>
      </c>
      <c r="R5" s="32">
        <f t="shared" ref="R5:R8" si="7">SUM(P5:Q5)</f>
        <v>0</v>
      </c>
      <c r="T5" s="37">
        <f t="shared" si="0"/>
        <v>0</v>
      </c>
      <c r="U5" s="37">
        <f t="shared" si="0"/>
        <v>0</v>
      </c>
      <c r="V5" s="36">
        <f t="shared" si="0"/>
        <v>0</v>
      </c>
      <c r="X5" s="47"/>
      <c r="Y5" s="6" t="s">
        <v>10</v>
      </c>
      <c r="Z5" s="46"/>
      <c r="AA5" s="18">
        <f t="shared" si="4"/>
        <v>0</v>
      </c>
      <c r="AB5" s="18">
        <f t="shared" si="4"/>
        <v>0</v>
      </c>
      <c r="AC5" s="30">
        <f t="shared" ref="AC5:AC8" si="8">SUM(AA5:AB5)</f>
        <v>0</v>
      </c>
      <c r="AD5" s="47"/>
      <c r="AE5" s="20">
        <f t="shared" si="5"/>
        <v>0</v>
      </c>
      <c r="AF5" s="20">
        <f t="shared" si="5"/>
        <v>0</v>
      </c>
      <c r="AG5" s="32">
        <f t="shared" ref="AG5:AG8" si="9">SUM(AE5:AF5)</f>
        <v>0</v>
      </c>
      <c r="AH5" s="46"/>
      <c r="AI5" s="37">
        <f t="shared" si="1"/>
        <v>0</v>
      </c>
      <c r="AJ5" s="37">
        <f t="shared" si="1"/>
        <v>0</v>
      </c>
      <c r="AK5" s="36">
        <f t="shared" si="1"/>
        <v>0</v>
      </c>
      <c r="AL5" s="46"/>
    </row>
    <row r="6" spans="1:38" x14ac:dyDescent="0.35">
      <c r="B6" s="6" t="s">
        <v>54</v>
      </c>
      <c r="C6" s="88"/>
      <c r="D6" s="90"/>
      <c r="F6" s="71" t="s">
        <v>15</v>
      </c>
      <c r="G6" s="72">
        <f>N9</f>
        <v>0</v>
      </c>
      <c r="H6" s="73">
        <f>R9</f>
        <v>0</v>
      </c>
      <c r="J6" s="139" t="s">
        <v>11</v>
      </c>
      <c r="K6" s="140"/>
      <c r="L6" s="18">
        <f t="shared" si="2"/>
        <v>0</v>
      </c>
      <c r="M6" s="18">
        <f t="shared" si="2"/>
        <v>0</v>
      </c>
      <c r="N6" s="30">
        <f t="shared" si="6"/>
        <v>0</v>
      </c>
      <c r="O6" s="43"/>
      <c r="P6" s="20">
        <f t="shared" si="3"/>
        <v>0</v>
      </c>
      <c r="Q6" s="20">
        <f t="shared" si="3"/>
        <v>0</v>
      </c>
      <c r="R6" s="32">
        <f t="shared" si="7"/>
        <v>0</v>
      </c>
      <c r="T6" s="37">
        <f t="shared" si="0"/>
        <v>0</v>
      </c>
      <c r="U6" s="37">
        <f t="shared" si="0"/>
        <v>0</v>
      </c>
      <c r="V6" s="36">
        <f t="shared" si="0"/>
        <v>0</v>
      </c>
      <c r="X6" s="47"/>
      <c r="Y6" s="6" t="s">
        <v>11</v>
      </c>
      <c r="Z6" s="46"/>
      <c r="AA6" s="18">
        <f t="shared" si="4"/>
        <v>0</v>
      </c>
      <c r="AB6" s="18">
        <f t="shared" si="4"/>
        <v>0</v>
      </c>
      <c r="AC6" s="30">
        <f t="shared" si="8"/>
        <v>0</v>
      </c>
      <c r="AD6" s="47"/>
      <c r="AE6" s="20">
        <f t="shared" si="5"/>
        <v>0</v>
      </c>
      <c r="AF6" s="20">
        <f t="shared" si="5"/>
        <v>0</v>
      </c>
      <c r="AG6" s="32">
        <f t="shared" si="9"/>
        <v>0</v>
      </c>
      <c r="AH6" s="46"/>
      <c r="AI6" s="37">
        <f t="shared" si="1"/>
        <v>0</v>
      </c>
      <c r="AJ6" s="37">
        <f t="shared" si="1"/>
        <v>0</v>
      </c>
      <c r="AK6" s="36">
        <f t="shared" si="1"/>
        <v>0</v>
      </c>
      <c r="AL6" s="46"/>
    </row>
    <row r="7" spans="1:38" x14ac:dyDescent="0.35">
      <c r="B7" s="6" t="s">
        <v>55</v>
      </c>
      <c r="C7" s="88"/>
      <c r="D7" s="90"/>
      <c r="F7" s="71" t="s">
        <v>85</v>
      </c>
      <c r="G7" s="74" t="e">
        <f>N9/V9</f>
        <v>#DIV/0!</v>
      </c>
      <c r="H7" s="75" t="e">
        <f>R9/V9</f>
        <v>#DIV/0!</v>
      </c>
      <c r="J7" s="139" t="s">
        <v>12</v>
      </c>
      <c r="K7" s="140"/>
      <c r="L7" s="18">
        <f t="shared" si="2"/>
        <v>0</v>
      </c>
      <c r="M7" s="18">
        <f t="shared" si="2"/>
        <v>0</v>
      </c>
      <c r="N7" s="30">
        <f t="shared" si="6"/>
        <v>0</v>
      </c>
      <c r="O7" s="43"/>
      <c r="P7" s="20">
        <f t="shared" si="3"/>
        <v>0</v>
      </c>
      <c r="Q7" s="20">
        <f t="shared" si="3"/>
        <v>0</v>
      </c>
      <c r="R7" s="32">
        <f t="shared" si="7"/>
        <v>0</v>
      </c>
      <c r="T7" s="37">
        <f t="shared" si="0"/>
        <v>0</v>
      </c>
      <c r="U7" s="37">
        <f t="shared" si="0"/>
        <v>0</v>
      </c>
      <c r="V7" s="36">
        <f t="shared" si="0"/>
        <v>0</v>
      </c>
      <c r="X7" s="47"/>
      <c r="Y7" s="6" t="s">
        <v>12</v>
      </c>
      <c r="Z7" s="46"/>
      <c r="AA7" s="18">
        <f t="shared" si="4"/>
        <v>0</v>
      </c>
      <c r="AB7" s="18">
        <f t="shared" si="4"/>
        <v>0</v>
      </c>
      <c r="AC7" s="30">
        <f t="shared" si="8"/>
        <v>0</v>
      </c>
      <c r="AD7" s="47"/>
      <c r="AE7" s="20">
        <f t="shared" si="5"/>
        <v>0</v>
      </c>
      <c r="AF7" s="20">
        <f t="shared" si="5"/>
        <v>0</v>
      </c>
      <c r="AG7" s="32">
        <f t="shared" si="9"/>
        <v>0</v>
      </c>
      <c r="AH7" s="46"/>
      <c r="AI7" s="37">
        <f t="shared" si="1"/>
        <v>0</v>
      </c>
      <c r="AJ7" s="37">
        <f t="shared" si="1"/>
        <v>0</v>
      </c>
      <c r="AK7" s="36">
        <f t="shared" si="1"/>
        <v>0</v>
      </c>
      <c r="AL7" s="46"/>
    </row>
    <row r="8" spans="1:38" ht="15" customHeight="1" x14ac:dyDescent="0.35">
      <c r="B8" s="6" t="s">
        <v>56</v>
      </c>
      <c r="C8" s="88"/>
      <c r="D8" s="90"/>
      <c r="F8" s="76" t="s">
        <v>84</v>
      </c>
      <c r="G8" s="77" t="s">
        <v>86</v>
      </c>
      <c r="H8" s="78" t="e">
        <f>(H6/G6)*2</f>
        <v>#DIV/0!</v>
      </c>
      <c r="I8" s="64"/>
      <c r="J8" s="139" t="s">
        <v>14</v>
      </c>
      <c r="K8" s="140"/>
      <c r="L8" s="18">
        <f t="shared" si="2"/>
        <v>0</v>
      </c>
      <c r="M8" s="18">
        <f t="shared" si="2"/>
        <v>0</v>
      </c>
      <c r="N8" s="30">
        <f t="shared" si="6"/>
        <v>0</v>
      </c>
      <c r="O8" s="43"/>
      <c r="P8" s="20">
        <f t="shared" si="3"/>
        <v>0</v>
      </c>
      <c r="Q8" s="20">
        <f t="shared" si="3"/>
        <v>0</v>
      </c>
      <c r="R8" s="32">
        <f t="shared" si="7"/>
        <v>0</v>
      </c>
      <c r="T8" s="37">
        <f t="shared" si="0"/>
        <v>0</v>
      </c>
      <c r="U8" s="37">
        <f t="shared" si="0"/>
        <v>0</v>
      </c>
      <c r="V8" s="36">
        <f t="shared" si="0"/>
        <v>0</v>
      </c>
      <c r="X8" s="47"/>
      <c r="Y8" s="6" t="s">
        <v>14</v>
      </c>
      <c r="Z8" s="46"/>
      <c r="AA8" s="18">
        <f t="shared" si="4"/>
        <v>0</v>
      </c>
      <c r="AB8" s="18">
        <f t="shared" si="4"/>
        <v>0</v>
      </c>
      <c r="AC8" s="30">
        <f t="shared" si="8"/>
        <v>0</v>
      </c>
      <c r="AD8" s="47"/>
      <c r="AE8" s="20">
        <f t="shared" si="5"/>
        <v>0</v>
      </c>
      <c r="AF8" s="20">
        <f t="shared" si="5"/>
        <v>0</v>
      </c>
      <c r="AG8" s="32">
        <f t="shared" si="9"/>
        <v>0</v>
      </c>
      <c r="AH8" s="46"/>
      <c r="AI8" s="37">
        <f t="shared" si="1"/>
        <v>0</v>
      </c>
      <c r="AJ8" s="37">
        <f t="shared" si="1"/>
        <v>0</v>
      </c>
      <c r="AK8" s="36">
        <f t="shared" si="1"/>
        <v>0</v>
      </c>
      <c r="AL8" s="46"/>
    </row>
    <row r="9" spans="1:38" x14ac:dyDescent="0.35">
      <c r="B9" s="6" t="s">
        <v>9</v>
      </c>
      <c r="C9" s="88"/>
      <c r="D9" s="90"/>
      <c r="J9" s="134" t="s">
        <v>15</v>
      </c>
      <c r="K9" s="134"/>
      <c r="L9" s="30">
        <f>SUM(L3:L8)</f>
        <v>0</v>
      </c>
      <c r="M9" s="30">
        <f>SUM(M3:M8)</f>
        <v>0</v>
      </c>
      <c r="N9" s="31">
        <f>SUM(N3:N8)</f>
        <v>0</v>
      </c>
      <c r="O9" s="43"/>
      <c r="P9" s="32">
        <f>SUM(P3:P8)</f>
        <v>0</v>
      </c>
      <c r="Q9" s="32">
        <f>SUM(Q3:Q8)</f>
        <v>0</v>
      </c>
      <c r="R9" s="33">
        <f>SUM(R3:R8)</f>
        <v>0</v>
      </c>
      <c r="T9" s="36">
        <f>L9+P9</f>
        <v>0</v>
      </c>
      <c r="U9" s="36">
        <f>M9+Q9</f>
        <v>0</v>
      </c>
      <c r="V9" s="34">
        <f>N9+R9</f>
        <v>0</v>
      </c>
      <c r="W9" s="63">
        <f>SUM(AK9,AK19,AK29,AK39,AK49,AK59)</f>
        <v>0</v>
      </c>
      <c r="X9" s="47"/>
      <c r="Y9" s="8" t="s">
        <v>15</v>
      </c>
      <c r="Z9" s="46"/>
      <c r="AA9" s="30">
        <f>SUM(AA3:AA8)</f>
        <v>0</v>
      </c>
      <c r="AB9" s="30">
        <f>SUM(AB3:AB8)</f>
        <v>0</v>
      </c>
      <c r="AC9" s="31">
        <f>SUM(AC3:AC8)</f>
        <v>0</v>
      </c>
      <c r="AD9" s="47"/>
      <c r="AE9" s="32">
        <f>SUM(AE3:AE8)</f>
        <v>0</v>
      </c>
      <c r="AF9" s="32">
        <f>SUM(AF3:AF8)</f>
        <v>0</v>
      </c>
      <c r="AG9" s="33">
        <f>SUM(AG3:AG8)</f>
        <v>0</v>
      </c>
      <c r="AH9" s="46"/>
      <c r="AI9" s="36">
        <f t="shared" si="1"/>
        <v>0</v>
      </c>
      <c r="AJ9" s="36">
        <f t="shared" si="1"/>
        <v>0</v>
      </c>
      <c r="AK9" s="34">
        <f t="shared" si="1"/>
        <v>0</v>
      </c>
      <c r="AL9" s="46"/>
    </row>
    <row r="10" spans="1:38" x14ac:dyDescent="0.35">
      <c r="A10" s="5"/>
      <c r="B10" s="5"/>
      <c r="C10" s="5"/>
      <c r="D10" s="5"/>
      <c r="E10" s="5"/>
      <c r="L10" s="13"/>
      <c r="M10" s="13"/>
      <c r="N10" s="13"/>
      <c r="O10" s="43"/>
      <c r="P10" s="13"/>
      <c r="Q10" s="13"/>
      <c r="R10" s="13"/>
      <c r="X10" s="47"/>
      <c r="Y10" s="65"/>
      <c r="Z10" s="46"/>
      <c r="AA10" s="66"/>
      <c r="AB10" s="66"/>
      <c r="AC10" s="66"/>
      <c r="AD10" s="67"/>
      <c r="AE10" s="66"/>
      <c r="AF10" s="66"/>
      <c r="AG10" s="66"/>
      <c r="AH10" s="46"/>
      <c r="AI10" s="66"/>
      <c r="AJ10" s="66"/>
      <c r="AK10" s="66"/>
      <c r="AL10" s="46"/>
    </row>
    <row r="11" spans="1:38" x14ac:dyDescent="0.35">
      <c r="A11" s="135" t="s">
        <v>59</v>
      </c>
      <c r="B11" s="135"/>
      <c r="C11" s="135"/>
      <c r="D11" s="135"/>
      <c r="E11" s="136" t="s">
        <v>77</v>
      </c>
      <c r="F11" s="136"/>
      <c r="G11" s="136"/>
      <c r="H11" s="136"/>
      <c r="I11" s="137" t="s">
        <v>66</v>
      </c>
      <c r="J11" s="138" t="s">
        <v>88</v>
      </c>
      <c r="K11" s="138"/>
      <c r="L11" s="128" t="s">
        <v>0</v>
      </c>
      <c r="M11" s="128"/>
      <c r="N11" s="128"/>
      <c r="O11" s="130" t="s">
        <v>72</v>
      </c>
      <c r="P11" s="130" t="s">
        <v>73</v>
      </c>
      <c r="Q11" s="130"/>
      <c r="R11" s="130"/>
      <c r="T11" s="132" t="s">
        <v>61</v>
      </c>
      <c r="U11" s="132"/>
      <c r="V11" s="132"/>
      <c r="X11" s="51"/>
      <c r="Y11" s="52">
        <f>C4</f>
        <v>0</v>
      </c>
      <c r="Z11" s="53"/>
      <c r="AA11" s="101" t="s">
        <v>0</v>
      </c>
      <c r="AB11" s="102"/>
      <c r="AC11" s="103"/>
      <c r="AD11" s="51"/>
      <c r="AE11" s="104" t="s">
        <v>1</v>
      </c>
      <c r="AF11" s="105"/>
      <c r="AG11" s="106"/>
      <c r="AH11" s="50"/>
      <c r="AI11" s="107" t="s">
        <v>2</v>
      </c>
      <c r="AJ11" s="108"/>
      <c r="AK11" s="109"/>
      <c r="AL11" s="53"/>
    </row>
    <row r="12" spans="1:38" s="5" customFormat="1" x14ac:dyDescent="0.35">
      <c r="A12" s="135"/>
      <c r="B12" s="135"/>
      <c r="C12" s="135"/>
      <c r="D12" s="135"/>
      <c r="E12" s="136"/>
      <c r="F12" s="136"/>
      <c r="G12" s="136"/>
      <c r="H12" s="136"/>
      <c r="I12" s="137"/>
      <c r="J12" s="138"/>
      <c r="K12" s="138"/>
      <c r="L12" s="129"/>
      <c r="M12" s="129"/>
      <c r="N12" s="129"/>
      <c r="O12" s="131"/>
      <c r="P12" s="131"/>
      <c r="Q12" s="131"/>
      <c r="R12" s="131"/>
      <c r="T12" s="133"/>
      <c r="U12" s="133"/>
      <c r="V12" s="133"/>
      <c r="X12" s="51"/>
      <c r="Y12" s="53"/>
      <c r="Z12" s="53"/>
      <c r="AA12" s="26" t="s">
        <v>3</v>
      </c>
      <c r="AB12" s="26" t="s">
        <v>4</v>
      </c>
      <c r="AC12" s="27" t="s">
        <v>15</v>
      </c>
      <c r="AD12" s="51"/>
      <c r="AE12" s="28" t="s">
        <v>3</v>
      </c>
      <c r="AF12" s="28" t="s">
        <v>4</v>
      </c>
      <c r="AG12" s="29" t="s">
        <v>15</v>
      </c>
      <c r="AH12" s="50"/>
      <c r="AI12" s="35" t="s">
        <v>3</v>
      </c>
      <c r="AJ12" s="35" t="s">
        <v>4</v>
      </c>
      <c r="AK12" s="35" t="s">
        <v>58</v>
      </c>
      <c r="AL12" s="53"/>
    </row>
    <row r="13" spans="1:38" s="5" customFormat="1" ht="24" customHeight="1" x14ac:dyDescent="0.35">
      <c r="A13" s="8"/>
      <c r="B13" s="8" t="s">
        <v>69</v>
      </c>
      <c r="C13" s="8" t="s">
        <v>17</v>
      </c>
      <c r="D13" s="8" t="s">
        <v>16</v>
      </c>
      <c r="E13" s="9" t="s">
        <v>19</v>
      </c>
      <c r="F13" s="9" t="s">
        <v>20</v>
      </c>
      <c r="G13" s="9" t="s">
        <v>21</v>
      </c>
      <c r="H13" s="80" t="s">
        <v>67</v>
      </c>
      <c r="I13" s="137"/>
      <c r="J13" s="10" t="s">
        <v>3</v>
      </c>
      <c r="K13" s="10" t="s">
        <v>4</v>
      </c>
      <c r="L13" s="79" t="s">
        <v>3</v>
      </c>
      <c r="M13" s="14" t="s">
        <v>4</v>
      </c>
      <c r="N13" s="15" t="s">
        <v>15</v>
      </c>
      <c r="O13" s="25" t="s">
        <v>41</v>
      </c>
      <c r="P13" s="16" t="s">
        <v>3</v>
      </c>
      <c r="Q13" s="16" t="s">
        <v>4</v>
      </c>
      <c r="R13" s="17" t="s">
        <v>15</v>
      </c>
      <c r="T13" s="35" t="s">
        <v>3</v>
      </c>
      <c r="U13" s="35" t="s">
        <v>4</v>
      </c>
      <c r="V13" s="35" t="s">
        <v>58</v>
      </c>
      <c r="X13" s="51"/>
      <c r="Y13" s="6" t="s">
        <v>6</v>
      </c>
      <c r="Z13" s="50"/>
      <c r="AA13" s="18">
        <f>SUMIF($D$14:$D$28,$Y$11,L$14:L$28)</f>
        <v>0</v>
      </c>
      <c r="AB13" s="18">
        <f>SUMIF($D$14:$D$28,$Y$11,M$14:M$28)</f>
        <v>0</v>
      </c>
      <c r="AC13" s="30">
        <f>SUM(AA13:AB13)</f>
        <v>0</v>
      </c>
      <c r="AD13" s="51"/>
      <c r="AE13" s="20">
        <f>SUMIF($D$14:$D$28,$Y$11,P$14:P$28)</f>
        <v>0</v>
      </c>
      <c r="AF13" s="20">
        <f>SUMIF($D$14:$D$28,$Y$11,Q$14:Q$28)</f>
        <v>0</v>
      </c>
      <c r="AG13" s="32">
        <f>SUM(AE13:AF13)</f>
        <v>0</v>
      </c>
      <c r="AH13" s="50"/>
      <c r="AI13" s="37">
        <f t="shared" ref="AI13:AK19" si="10">AA13+AE13</f>
        <v>0</v>
      </c>
      <c r="AJ13" s="37">
        <f t="shared" si="10"/>
        <v>0</v>
      </c>
      <c r="AK13" s="36">
        <f t="shared" si="10"/>
        <v>0</v>
      </c>
      <c r="AL13" s="50"/>
    </row>
    <row r="14" spans="1:38" ht="14.5" customHeight="1" x14ac:dyDescent="0.35">
      <c r="A14" s="11">
        <v>1</v>
      </c>
      <c r="B14" s="40"/>
      <c r="C14" s="40"/>
      <c r="D14" s="40"/>
      <c r="E14" s="41"/>
      <c r="F14" s="41"/>
      <c r="G14" s="41"/>
      <c r="H14" s="9">
        <f>SUM(E14:G14)</f>
        <v>0</v>
      </c>
      <c r="I14" s="44">
        <v>1</v>
      </c>
      <c r="J14" s="81">
        <f>_xlfn.XLOOKUP(C14,Staff_level,'Personnel Rates'!D$3:D$7,0)</f>
        <v>0</v>
      </c>
      <c r="K14" s="81">
        <f>_xlfn.XLOOKUP(C14,Staff_level,'Personnel Rates'!F$3:F$7,0)</f>
        <v>0</v>
      </c>
      <c r="L14" s="18">
        <f>ROUND((E14+F14)*J14*$I14,0)</f>
        <v>0</v>
      </c>
      <c r="M14" s="18">
        <f>ROUND(G14*K14*$I14,0)</f>
        <v>0</v>
      </c>
      <c r="N14" s="19">
        <f>L14+M14</f>
        <v>0</v>
      </c>
      <c r="O14" s="44">
        <v>0.5</v>
      </c>
      <c r="P14" s="20">
        <f>ROUND(((E14+F14)*J14*(100%-I14))+((E14+F14)*J14*$O14),0)</f>
        <v>0</v>
      </c>
      <c r="Q14" s="20">
        <f>ROUND((G14*K14*(100%-I14))+(G14*K14*$O14),0)</f>
        <v>0</v>
      </c>
      <c r="R14" s="21">
        <f>P14+Q14</f>
        <v>0</v>
      </c>
      <c r="T14" s="37">
        <f t="shared" ref="T14:V29" si="11">L14+P14</f>
        <v>0</v>
      </c>
      <c r="U14" s="37">
        <f t="shared" si="11"/>
        <v>0</v>
      </c>
      <c r="V14" s="36">
        <f>N14+R14</f>
        <v>0</v>
      </c>
      <c r="X14" s="51"/>
      <c r="Y14" s="6" t="s">
        <v>8</v>
      </c>
      <c r="Z14" s="50"/>
      <c r="AA14" s="18">
        <f t="shared" ref="AA14:AB18" si="12">SUMIFS(L$34:L$48,$E$34:$E$48,$Y$11,$D$34:$D$48,$Y14)</f>
        <v>0</v>
      </c>
      <c r="AB14" s="18">
        <f t="shared" si="12"/>
        <v>0</v>
      </c>
      <c r="AC14" s="30">
        <f>SUM(AA14:AB14)</f>
        <v>0</v>
      </c>
      <c r="AD14" s="51"/>
      <c r="AE14" s="20">
        <f t="shared" ref="AE14:AF18" si="13">SUMIFS(P$34:P$48,$E$34:$E$48,$Y$11,$D$34:$D$48,$Y14)</f>
        <v>0</v>
      </c>
      <c r="AF14" s="20">
        <f t="shared" si="13"/>
        <v>0</v>
      </c>
      <c r="AG14" s="32">
        <f>SUM(AE14:AF14)</f>
        <v>0</v>
      </c>
      <c r="AH14" s="50"/>
      <c r="AI14" s="37">
        <f t="shared" si="10"/>
        <v>0</v>
      </c>
      <c r="AJ14" s="37">
        <f t="shared" si="10"/>
        <v>0</v>
      </c>
      <c r="AK14" s="36">
        <f t="shared" si="10"/>
        <v>0</v>
      </c>
      <c r="AL14" s="50"/>
    </row>
    <row r="15" spans="1:38" x14ac:dyDescent="0.35">
      <c r="A15" s="11">
        <v>2</v>
      </c>
      <c r="B15" s="40"/>
      <c r="C15" s="40"/>
      <c r="D15" s="40"/>
      <c r="E15" s="41"/>
      <c r="F15" s="41"/>
      <c r="G15" s="41"/>
      <c r="H15" s="9">
        <f t="shared" ref="H15:H17" si="14">SUM(E15:G15)</f>
        <v>0</v>
      </c>
      <c r="I15" s="44">
        <v>1</v>
      </c>
      <c r="J15" s="81">
        <f>_xlfn.XLOOKUP(C15,Staff_level,'Personnel Rates'!D$3:D$7,0)</f>
        <v>0</v>
      </c>
      <c r="K15" s="81">
        <f>_xlfn.XLOOKUP(C15,Staff_level,'Personnel Rates'!F$3:F$7,0)</f>
        <v>0</v>
      </c>
      <c r="L15" s="18">
        <f t="shared" ref="L15:L28" si="15">ROUND((E15+F15)*J15*$I15,0)</f>
        <v>0</v>
      </c>
      <c r="M15" s="18">
        <f t="shared" ref="M15:M28" si="16">ROUND(G15*K15*$I15,0)</f>
        <v>0</v>
      </c>
      <c r="N15" s="19">
        <f t="shared" ref="N15:N28" si="17">L15+M15</f>
        <v>0</v>
      </c>
      <c r="O15" s="44">
        <v>0.5</v>
      </c>
      <c r="P15" s="20">
        <f t="shared" ref="P15:P28" si="18">ROUND(((E15+F15)*J15*(100%-I15))+((E15+F15)*J15*$O15),0)</f>
        <v>0</v>
      </c>
      <c r="Q15" s="20">
        <f t="shared" ref="Q15:Q28" si="19">ROUND((G15*K15*(100%-I15))+(G15*K15*$O15),0)</f>
        <v>0</v>
      </c>
      <c r="R15" s="21">
        <f t="shared" ref="R15:R28" si="20">P15+Q15</f>
        <v>0</v>
      </c>
      <c r="T15" s="37">
        <f t="shared" si="11"/>
        <v>0</v>
      </c>
      <c r="U15" s="37">
        <f t="shared" si="11"/>
        <v>0</v>
      </c>
      <c r="V15" s="36">
        <f t="shared" si="11"/>
        <v>0</v>
      </c>
      <c r="X15" s="51"/>
      <c r="Y15" s="6" t="s">
        <v>10</v>
      </c>
      <c r="Z15" s="50"/>
      <c r="AA15" s="18">
        <f t="shared" si="12"/>
        <v>0</v>
      </c>
      <c r="AB15" s="18">
        <f t="shared" si="12"/>
        <v>0</v>
      </c>
      <c r="AC15" s="30">
        <f t="shared" ref="AC15:AC18" si="21">SUM(AA15:AB15)</f>
        <v>0</v>
      </c>
      <c r="AD15" s="51"/>
      <c r="AE15" s="20">
        <f t="shared" si="13"/>
        <v>0</v>
      </c>
      <c r="AF15" s="20">
        <f t="shared" si="13"/>
        <v>0</v>
      </c>
      <c r="AG15" s="32">
        <f t="shared" ref="AG15:AG18" si="22">SUM(AE15:AF15)</f>
        <v>0</v>
      </c>
      <c r="AH15" s="50"/>
      <c r="AI15" s="37">
        <f t="shared" si="10"/>
        <v>0</v>
      </c>
      <c r="AJ15" s="37">
        <f t="shared" si="10"/>
        <v>0</v>
      </c>
      <c r="AK15" s="36">
        <f t="shared" si="10"/>
        <v>0</v>
      </c>
      <c r="AL15" s="50"/>
    </row>
    <row r="16" spans="1:38" x14ac:dyDescent="0.35">
      <c r="A16" s="11">
        <v>3</v>
      </c>
      <c r="B16" s="40"/>
      <c r="C16" s="40"/>
      <c r="D16" s="40"/>
      <c r="E16" s="41"/>
      <c r="F16" s="41"/>
      <c r="G16" s="41"/>
      <c r="H16" s="9">
        <f t="shared" si="14"/>
        <v>0</v>
      </c>
      <c r="I16" s="44">
        <v>1</v>
      </c>
      <c r="J16" s="81">
        <f>_xlfn.XLOOKUP(C16,Staff_level,'Personnel Rates'!D$3:D$7,0)</f>
        <v>0</v>
      </c>
      <c r="K16" s="81">
        <f>_xlfn.XLOOKUP(C16,Staff_level,'Personnel Rates'!F$3:F$7,0)</f>
        <v>0</v>
      </c>
      <c r="L16" s="18">
        <f t="shared" si="15"/>
        <v>0</v>
      </c>
      <c r="M16" s="18">
        <f t="shared" si="16"/>
        <v>0</v>
      </c>
      <c r="N16" s="19">
        <f t="shared" si="17"/>
        <v>0</v>
      </c>
      <c r="O16" s="44">
        <v>0.5</v>
      </c>
      <c r="P16" s="20">
        <f t="shared" si="18"/>
        <v>0</v>
      </c>
      <c r="Q16" s="20">
        <f t="shared" si="19"/>
        <v>0</v>
      </c>
      <c r="R16" s="21">
        <f t="shared" si="20"/>
        <v>0</v>
      </c>
      <c r="T16" s="37">
        <f t="shared" si="11"/>
        <v>0</v>
      </c>
      <c r="U16" s="37">
        <f t="shared" si="11"/>
        <v>0</v>
      </c>
      <c r="V16" s="36">
        <f t="shared" si="11"/>
        <v>0</v>
      </c>
      <c r="X16" s="51"/>
      <c r="Y16" s="6" t="s">
        <v>11</v>
      </c>
      <c r="Z16" s="50"/>
      <c r="AA16" s="18">
        <f t="shared" si="12"/>
        <v>0</v>
      </c>
      <c r="AB16" s="18">
        <f t="shared" si="12"/>
        <v>0</v>
      </c>
      <c r="AC16" s="30">
        <f t="shared" si="21"/>
        <v>0</v>
      </c>
      <c r="AD16" s="51"/>
      <c r="AE16" s="20">
        <f t="shared" si="13"/>
        <v>0</v>
      </c>
      <c r="AF16" s="20">
        <f t="shared" si="13"/>
        <v>0</v>
      </c>
      <c r="AG16" s="32">
        <f t="shared" si="22"/>
        <v>0</v>
      </c>
      <c r="AH16" s="50"/>
      <c r="AI16" s="37">
        <f t="shared" si="10"/>
        <v>0</v>
      </c>
      <c r="AJ16" s="37">
        <f t="shared" si="10"/>
        <v>0</v>
      </c>
      <c r="AK16" s="36">
        <f t="shared" si="10"/>
        <v>0</v>
      </c>
      <c r="AL16" s="50"/>
    </row>
    <row r="17" spans="1:38" x14ac:dyDescent="0.35">
      <c r="A17" s="11">
        <v>4</v>
      </c>
      <c r="B17" s="40"/>
      <c r="C17" s="40"/>
      <c r="D17" s="40"/>
      <c r="E17" s="41"/>
      <c r="F17" s="41"/>
      <c r="G17" s="41"/>
      <c r="H17" s="9">
        <f t="shared" si="14"/>
        <v>0</v>
      </c>
      <c r="I17" s="44">
        <v>1</v>
      </c>
      <c r="J17" s="81">
        <f>_xlfn.XLOOKUP(C17,Staff_level,'Personnel Rates'!D$3:D$7,0)</f>
        <v>0</v>
      </c>
      <c r="K17" s="81">
        <f>_xlfn.XLOOKUP(C17,Staff_level,'Personnel Rates'!F$3:F$7,0)</f>
        <v>0</v>
      </c>
      <c r="L17" s="18">
        <f t="shared" si="15"/>
        <v>0</v>
      </c>
      <c r="M17" s="18">
        <f t="shared" si="16"/>
        <v>0</v>
      </c>
      <c r="N17" s="19">
        <f t="shared" si="17"/>
        <v>0</v>
      </c>
      <c r="O17" s="44">
        <v>0.5</v>
      </c>
      <c r="P17" s="20">
        <f t="shared" si="18"/>
        <v>0</v>
      </c>
      <c r="Q17" s="20">
        <f t="shared" si="19"/>
        <v>0</v>
      </c>
      <c r="R17" s="21">
        <f t="shared" si="20"/>
        <v>0</v>
      </c>
      <c r="T17" s="37">
        <f t="shared" si="11"/>
        <v>0</v>
      </c>
      <c r="U17" s="37">
        <f t="shared" si="11"/>
        <v>0</v>
      </c>
      <c r="V17" s="36">
        <f t="shared" si="11"/>
        <v>0</v>
      </c>
      <c r="X17" s="51"/>
      <c r="Y17" s="6" t="s">
        <v>12</v>
      </c>
      <c r="Z17" s="50"/>
      <c r="AA17" s="18">
        <f t="shared" si="12"/>
        <v>0</v>
      </c>
      <c r="AB17" s="18">
        <f t="shared" si="12"/>
        <v>0</v>
      </c>
      <c r="AC17" s="30">
        <f t="shared" si="21"/>
        <v>0</v>
      </c>
      <c r="AD17" s="51"/>
      <c r="AE17" s="20">
        <f t="shared" si="13"/>
        <v>0</v>
      </c>
      <c r="AF17" s="20">
        <f t="shared" si="13"/>
        <v>0</v>
      </c>
      <c r="AG17" s="32">
        <f t="shared" si="22"/>
        <v>0</v>
      </c>
      <c r="AH17" s="50"/>
      <c r="AI17" s="37">
        <f t="shared" si="10"/>
        <v>0</v>
      </c>
      <c r="AJ17" s="37">
        <f t="shared" si="10"/>
        <v>0</v>
      </c>
      <c r="AK17" s="36">
        <f t="shared" si="10"/>
        <v>0</v>
      </c>
      <c r="AL17" s="50"/>
    </row>
    <row r="18" spans="1:38" x14ac:dyDescent="0.35">
      <c r="A18" s="11">
        <v>5</v>
      </c>
      <c r="B18" s="40"/>
      <c r="C18" s="40"/>
      <c r="D18" s="40"/>
      <c r="E18" s="41"/>
      <c r="F18" s="41"/>
      <c r="G18" s="41"/>
      <c r="H18" s="9">
        <f t="shared" ref="H18:H28" si="23">SUM(E18:G18)</f>
        <v>0</v>
      </c>
      <c r="I18" s="44">
        <v>1</v>
      </c>
      <c r="J18" s="81">
        <f>_xlfn.XLOOKUP(C18,Staff_level,'Personnel Rates'!D$3:D$7,0)</f>
        <v>0</v>
      </c>
      <c r="K18" s="81">
        <f>_xlfn.XLOOKUP(C18,Staff_level,'Personnel Rates'!F$3:F$7,0)</f>
        <v>0</v>
      </c>
      <c r="L18" s="18">
        <f t="shared" si="15"/>
        <v>0</v>
      </c>
      <c r="M18" s="18">
        <f t="shared" si="16"/>
        <v>0</v>
      </c>
      <c r="N18" s="19">
        <f t="shared" si="17"/>
        <v>0</v>
      </c>
      <c r="O18" s="44">
        <v>0.5</v>
      </c>
      <c r="P18" s="20">
        <f t="shared" si="18"/>
        <v>0</v>
      </c>
      <c r="Q18" s="20">
        <f t="shared" si="19"/>
        <v>0</v>
      </c>
      <c r="R18" s="21">
        <f t="shared" si="20"/>
        <v>0</v>
      </c>
      <c r="T18" s="37">
        <f t="shared" si="11"/>
        <v>0</v>
      </c>
      <c r="U18" s="37">
        <f t="shared" si="11"/>
        <v>0</v>
      </c>
      <c r="V18" s="36">
        <f t="shared" si="11"/>
        <v>0</v>
      </c>
      <c r="X18" s="51"/>
      <c r="Y18" s="6" t="s">
        <v>14</v>
      </c>
      <c r="Z18" s="50"/>
      <c r="AA18" s="18">
        <f t="shared" si="12"/>
        <v>0</v>
      </c>
      <c r="AB18" s="18">
        <f t="shared" si="12"/>
        <v>0</v>
      </c>
      <c r="AC18" s="30">
        <f t="shared" si="21"/>
        <v>0</v>
      </c>
      <c r="AD18" s="51"/>
      <c r="AE18" s="20">
        <f t="shared" si="13"/>
        <v>0</v>
      </c>
      <c r="AF18" s="20">
        <f t="shared" si="13"/>
        <v>0</v>
      </c>
      <c r="AG18" s="32">
        <f t="shared" si="22"/>
        <v>0</v>
      </c>
      <c r="AH18" s="50"/>
      <c r="AI18" s="37">
        <f t="shared" si="10"/>
        <v>0</v>
      </c>
      <c r="AJ18" s="37">
        <f t="shared" si="10"/>
        <v>0</v>
      </c>
      <c r="AK18" s="36">
        <f t="shared" si="10"/>
        <v>0</v>
      </c>
      <c r="AL18" s="50"/>
    </row>
    <row r="19" spans="1:38" x14ac:dyDescent="0.35">
      <c r="A19" s="11">
        <v>6</v>
      </c>
      <c r="B19" s="40"/>
      <c r="C19" s="40"/>
      <c r="D19" s="40"/>
      <c r="E19" s="41"/>
      <c r="F19" s="41"/>
      <c r="G19" s="41"/>
      <c r="H19" s="9">
        <f t="shared" si="23"/>
        <v>0</v>
      </c>
      <c r="I19" s="44">
        <v>1</v>
      </c>
      <c r="J19" s="81">
        <v>0</v>
      </c>
      <c r="K19" s="81">
        <f>_xlfn.XLOOKUP(C19,Staff_level,'Personnel Rates'!F$3:F$7,0)</f>
        <v>0</v>
      </c>
      <c r="L19" s="18">
        <f t="shared" si="15"/>
        <v>0</v>
      </c>
      <c r="M19" s="18">
        <f t="shared" si="16"/>
        <v>0</v>
      </c>
      <c r="N19" s="19">
        <f t="shared" si="17"/>
        <v>0</v>
      </c>
      <c r="O19" s="44">
        <v>0.5</v>
      </c>
      <c r="P19" s="20">
        <f t="shared" si="18"/>
        <v>0</v>
      </c>
      <c r="Q19" s="20">
        <f t="shared" si="19"/>
        <v>0</v>
      </c>
      <c r="R19" s="21">
        <f t="shared" si="20"/>
        <v>0</v>
      </c>
      <c r="T19" s="37">
        <f t="shared" si="11"/>
        <v>0</v>
      </c>
      <c r="U19" s="37">
        <f t="shared" si="11"/>
        <v>0</v>
      </c>
      <c r="V19" s="36">
        <f t="shared" si="11"/>
        <v>0</v>
      </c>
      <c r="X19" s="51"/>
      <c r="Y19" s="8" t="s">
        <v>15</v>
      </c>
      <c r="Z19" s="50"/>
      <c r="AA19" s="30">
        <f>SUM(AA13:AA18)</f>
        <v>0</v>
      </c>
      <c r="AB19" s="30">
        <f>SUM(AB13:AB18)</f>
        <v>0</v>
      </c>
      <c r="AC19" s="31">
        <f>SUM(AC13:AC18)</f>
        <v>0</v>
      </c>
      <c r="AD19" s="51"/>
      <c r="AE19" s="32">
        <f>SUM(AE13:AE18)</f>
        <v>0</v>
      </c>
      <c r="AF19" s="32">
        <f>SUM(AF13:AF18)</f>
        <v>0</v>
      </c>
      <c r="AG19" s="33">
        <f>SUM(AG13:AG18)</f>
        <v>0</v>
      </c>
      <c r="AH19" s="50"/>
      <c r="AI19" s="36">
        <f t="shared" si="10"/>
        <v>0</v>
      </c>
      <c r="AJ19" s="36">
        <f t="shared" si="10"/>
        <v>0</v>
      </c>
      <c r="AK19" s="34">
        <f t="shared" si="10"/>
        <v>0</v>
      </c>
      <c r="AL19" s="50"/>
    </row>
    <row r="20" spans="1:38" x14ac:dyDescent="0.35">
      <c r="A20" s="11">
        <v>7</v>
      </c>
      <c r="B20" s="40"/>
      <c r="C20" s="40"/>
      <c r="D20" s="40"/>
      <c r="E20" s="41"/>
      <c r="F20" s="41"/>
      <c r="G20" s="41"/>
      <c r="H20" s="9">
        <f t="shared" si="23"/>
        <v>0</v>
      </c>
      <c r="I20" s="44">
        <v>1</v>
      </c>
      <c r="J20" s="81">
        <f>_xlfn.XLOOKUP(C20,Staff_level,'Personnel Rates'!D$3:D$7,0)</f>
        <v>0</v>
      </c>
      <c r="K20" s="81">
        <f>_xlfn.XLOOKUP(C20,Staff_level,'Personnel Rates'!F$3:F$7,0)</f>
        <v>0</v>
      </c>
      <c r="L20" s="18">
        <f t="shared" si="15"/>
        <v>0</v>
      </c>
      <c r="M20" s="18">
        <f t="shared" si="16"/>
        <v>0</v>
      </c>
      <c r="N20" s="19">
        <f t="shared" si="17"/>
        <v>0</v>
      </c>
      <c r="O20" s="44">
        <v>0.5</v>
      </c>
      <c r="P20" s="20">
        <f t="shared" si="18"/>
        <v>0</v>
      </c>
      <c r="Q20" s="20">
        <f t="shared" si="19"/>
        <v>0</v>
      </c>
      <c r="R20" s="21">
        <f t="shared" si="20"/>
        <v>0</v>
      </c>
      <c r="T20" s="37">
        <f t="shared" si="11"/>
        <v>0</v>
      </c>
      <c r="U20" s="37">
        <f t="shared" si="11"/>
        <v>0</v>
      </c>
      <c r="V20" s="36">
        <f t="shared" si="11"/>
        <v>0</v>
      </c>
      <c r="X20" s="50"/>
      <c r="Y20" s="50"/>
      <c r="Z20" s="50"/>
      <c r="AA20" s="50"/>
      <c r="AB20" s="50"/>
      <c r="AC20" s="50"/>
      <c r="AD20" s="50"/>
      <c r="AE20" s="50"/>
      <c r="AF20" s="50"/>
      <c r="AG20" s="50"/>
      <c r="AH20" s="50"/>
      <c r="AI20" s="50"/>
      <c r="AJ20" s="50"/>
      <c r="AK20" s="50"/>
      <c r="AL20" s="50"/>
    </row>
    <row r="21" spans="1:38" ht="16" x14ac:dyDescent="0.4">
      <c r="A21" s="11">
        <v>8</v>
      </c>
      <c r="B21" s="40"/>
      <c r="C21" s="40"/>
      <c r="D21" s="40"/>
      <c r="E21" s="41"/>
      <c r="F21" s="41"/>
      <c r="G21" s="41"/>
      <c r="H21" s="9">
        <f t="shared" si="23"/>
        <v>0</v>
      </c>
      <c r="I21" s="44">
        <v>1</v>
      </c>
      <c r="J21" s="81">
        <f>_xlfn.XLOOKUP(C21,Staff_level,'Personnel Rates'!D$3:D$7,0)</f>
        <v>0</v>
      </c>
      <c r="K21" s="81">
        <f>_xlfn.XLOOKUP(C21,Staff_level,'Personnel Rates'!F$3:F$7,0)</f>
        <v>0</v>
      </c>
      <c r="L21" s="18">
        <f t="shared" si="15"/>
        <v>0</v>
      </c>
      <c r="M21" s="18">
        <f t="shared" si="16"/>
        <v>0</v>
      </c>
      <c r="N21" s="19">
        <f t="shared" si="17"/>
        <v>0</v>
      </c>
      <c r="O21" s="44">
        <v>0.5</v>
      </c>
      <c r="P21" s="20">
        <f t="shared" si="18"/>
        <v>0</v>
      </c>
      <c r="Q21" s="20">
        <f t="shared" si="19"/>
        <v>0</v>
      </c>
      <c r="R21" s="21">
        <f t="shared" si="20"/>
        <v>0</v>
      </c>
      <c r="T21" s="37">
        <f t="shared" si="11"/>
        <v>0</v>
      </c>
      <c r="U21" s="37">
        <f t="shared" si="11"/>
        <v>0</v>
      </c>
      <c r="V21" s="36">
        <f t="shared" si="11"/>
        <v>0</v>
      </c>
      <c r="X21" s="47"/>
      <c r="Y21" s="48">
        <f>C5</f>
        <v>0</v>
      </c>
      <c r="Z21" s="46"/>
      <c r="AA21" s="101" t="s">
        <v>0</v>
      </c>
      <c r="AB21" s="102"/>
      <c r="AC21" s="103"/>
      <c r="AD21" s="47"/>
      <c r="AE21" s="104" t="s">
        <v>1</v>
      </c>
      <c r="AF21" s="105"/>
      <c r="AG21" s="106"/>
      <c r="AH21" s="46"/>
      <c r="AI21" s="107" t="s">
        <v>2</v>
      </c>
      <c r="AJ21" s="108"/>
      <c r="AK21" s="109"/>
      <c r="AL21" s="46"/>
    </row>
    <row r="22" spans="1:38" x14ac:dyDescent="0.35">
      <c r="A22" s="11">
        <v>9</v>
      </c>
      <c r="B22" s="40"/>
      <c r="C22" s="40"/>
      <c r="D22" s="40"/>
      <c r="E22" s="41"/>
      <c r="F22" s="41"/>
      <c r="G22" s="41"/>
      <c r="H22" s="9">
        <f t="shared" si="23"/>
        <v>0</v>
      </c>
      <c r="I22" s="44">
        <v>1</v>
      </c>
      <c r="J22" s="81">
        <f>_xlfn.XLOOKUP(C22,Staff_level,'Personnel Rates'!D$3:D$7,0)</f>
        <v>0</v>
      </c>
      <c r="K22" s="81">
        <f>_xlfn.XLOOKUP(C22,Staff_level,'Personnel Rates'!F$3:F$7,0)</f>
        <v>0</v>
      </c>
      <c r="L22" s="18">
        <f t="shared" si="15"/>
        <v>0</v>
      </c>
      <c r="M22" s="18">
        <f t="shared" si="16"/>
        <v>0</v>
      </c>
      <c r="N22" s="19">
        <f t="shared" si="17"/>
        <v>0</v>
      </c>
      <c r="O22" s="44">
        <v>0.5</v>
      </c>
      <c r="P22" s="20">
        <f t="shared" si="18"/>
        <v>0</v>
      </c>
      <c r="Q22" s="20">
        <f t="shared" si="19"/>
        <v>0</v>
      </c>
      <c r="R22" s="21">
        <f t="shared" si="20"/>
        <v>0</v>
      </c>
      <c r="T22" s="37">
        <f t="shared" si="11"/>
        <v>0</v>
      </c>
      <c r="U22" s="37">
        <f t="shared" si="11"/>
        <v>0</v>
      </c>
      <c r="V22" s="36">
        <f t="shared" si="11"/>
        <v>0</v>
      </c>
      <c r="X22" s="47"/>
      <c r="Y22" s="46"/>
      <c r="Z22" s="46"/>
      <c r="AA22" s="26" t="s">
        <v>3</v>
      </c>
      <c r="AB22" s="26" t="s">
        <v>4</v>
      </c>
      <c r="AC22" s="27" t="s">
        <v>15</v>
      </c>
      <c r="AD22" s="47"/>
      <c r="AE22" s="28" t="s">
        <v>3</v>
      </c>
      <c r="AF22" s="28" t="s">
        <v>4</v>
      </c>
      <c r="AG22" s="29" t="s">
        <v>15</v>
      </c>
      <c r="AH22" s="46"/>
      <c r="AI22" s="35" t="s">
        <v>3</v>
      </c>
      <c r="AJ22" s="35" t="s">
        <v>4</v>
      </c>
      <c r="AK22" s="35" t="s">
        <v>58</v>
      </c>
      <c r="AL22" s="46"/>
    </row>
    <row r="23" spans="1:38" x14ac:dyDescent="0.35">
      <c r="A23" s="11">
        <v>10</v>
      </c>
      <c r="B23" s="40"/>
      <c r="C23" s="40"/>
      <c r="D23" s="40"/>
      <c r="E23" s="41"/>
      <c r="F23" s="41"/>
      <c r="G23" s="41"/>
      <c r="H23" s="9">
        <f t="shared" si="23"/>
        <v>0</v>
      </c>
      <c r="I23" s="44">
        <v>1</v>
      </c>
      <c r="J23" s="81">
        <f>_xlfn.XLOOKUP(C23,Staff_level,'Personnel Rates'!D$3:D$7,0)</f>
        <v>0</v>
      </c>
      <c r="K23" s="81">
        <f>_xlfn.XLOOKUP(C23,Staff_level,'Personnel Rates'!F$3:F$7,0)</f>
        <v>0</v>
      </c>
      <c r="L23" s="18">
        <f t="shared" si="15"/>
        <v>0</v>
      </c>
      <c r="M23" s="18">
        <f t="shared" si="16"/>
        <v>0</v>
      </c>
      <c r="N23" s="19">
        <f t="shared" si="17"/>
        <v>0</v>
      </c>
      <c r="O23" s="44">
        <v>0.5</v>
      </c>
      <c r="P23" s="20">
        <f t="shared" si="18"/>
        <v>0</v>
      </c>
      <c r="Q23" s="20">
        <f t="shared" si="19"/>
        <v>0</v>
      </c>
      <c r="R23" s="21">
        <f t="shared" si="20"/>
        <v>0</v>
      </c>
      <c r="T23" s="37">
        <f t="shared" si="11"/>
        <v>0</v>
      </c>
      <c r="U23" s="37">
        <f t="shared" si="11"/>
        <v>0</v>
      </c>
      <c r="V23" s="36">
        <f t="shared" si="11"/>
        <v>0</v>
      </c>
      <c r="X23" s="47"/>
      <c r="Y23" s="6" t="s">
        <v>6</v>
      </c>
      <c r="Z23" s="46"/>
      <c r="AA23" s="18">
        <f>SUMIF($D$14:$D$28,$Y$21,L$14:L$28)</f>
        <v>0</v>
      </c>
      <c r="AB23" s="18">
        <f>SUMIF($D$14:$D$28,$Y$21,M$14:M$28)</f>
        <v>0</v>
      </c>
      <c r="AC23" s="30">
        <f>SUM(AA23:AB23)</f>
        <v>0</v>
      </c>
      <c r="AD23" s="47"/>
      <c r="AE23" s="20">
        <f>SUMIF($D$14:$D$28,$Y$21,P$14:P$28)</f>
        <v>0</v>
      </c>
      <c r="AF23" s="20">
        <f>SUMIF($D$14:$D$28,$Y$21,Q$14:Q$28)</f>
        <v>0</v>
      </c>
      <c r="AG23" s="32">
        <f>SUM(AE23:AF23)</f>
        <v>0</v>
      </c>
      <c r="AH23" s="46"/>
      <c r="AI23" s="37">
        <f t="shared" ref="AI23:AK29" si="24">AA23+AE23</f>
        <v>0</v>
      </c>
      <c r="AJ23" s="37">
        <f t="shared" si="24"/>
        <v>0</v>
      </c>
      <c r="AK23" s="36">
        <f t="shared" si="24"/>
        <v>0</v>
      </c>
      <c r="AL23" s="46"/>
    </row>
    <row r="24" spans="1:38" x14ac:dyDescent="0.35">
      <c r="A24" s="11">
        <v>11</v>
      </c>
      <c r="B24" s="40"/>
      <c r="C24" s="40"/>
      <c r="D24" s="40"/>
      <c r="E24" s="41"/>
      <c r="F24" s="41"/>
      <c r="G24" s="41"/>
      <c r="H24" s="9">
        <f t="shared" si="23"/>
        <v>0</v>
      </c>
      <c r="I24" s="44">
        <v>1</v>
      </c>
      <c r="J24" s="81">
        <f>_xlfn.XLOOKUP(C24,Staff_level,'Personnel Rates'!D$3:D$7,0)</f>
        <v>0</v>
      </c>
      <c r="K24" s="81">
        <f>_xlfn.XLOOKUP(C24,Staff_level,'Personnel Rates'!F$3:F$7,0)</f>
        <v>0</v>
      </c>
      <c r="L24" s="18">
        <f t="shared" si="15"/>
        <v>0</v>
      </c>
      <c r="M24" s="18">
        <f t="shared" si="16"/>
        <v>0</v>
      </c>
      <c r="N24" s="19">
        <f t="shared" si="17"/>
        <v>0</v>
      </c>
      <c r="O24" s="44">
        <v>0.5</v>
      </c>
      <c r="P24" s="20">
        <f t="shared" si="18"/>
        <v>0</v>
      </c>
      <c r="Q24" s="20">
        <f t="shared" si="19"/>
        <v>0</v>
      </c>
      <c r="R24" s="21">
        <f t="shared" si="20"/>
        <v>0</v>
      </c>
      <c r="T24" s="37">
        <f t="shared" si="11"/>
        <v>0</v>
      </c>
      <c r="U24" s="37">
        <f t="shared" si="11"/>
        <v>0</v>
      </c>
      <c r="V24" s="36">
        <f t="shared" si="11"/>
        <v>0</v>
      </c>
      <c r="X24" s="47"/>
      <c r="Y24" s="6" t="s">
        <v>8</v>
      </c>
      <c r="Z24" s="46"/>
      <c r="AA24" s="18">
        <f t="shared" ref="AA24:AB28" si="25">SUMIFS(L$34:L$48,$E$34:$E$48,$Y$21,$D$34:$D$48,$Y24)</f>
        <v>0</v>
      </c>
      <c r="AB24" s="18">
        <f t="shared" si="25"/>
        <v>0</v>
      </c>
      <c r="AC24" s="30">
        <f>SUM(AA24:AB24)</f>
        <v>0</v>
      </c>
      <c r="AD24" s="47"/>
      <c r="AE24" s="20">
        <f t="shared" ref="AE24:AF28" si="26">SUMIFS(P$34:P$48,$E$34:$E$48,$Y$21,$D$34:$D$48,$Y24)</f>
        <v>0</v>
      </c>
      <c r="AF24" s="20">
        <f t="shared" si="26"/>
        <v>0</v>
      </c>
      <c r="AG24" s="32">
        <f>SUM(AE24:AF24)</f>
        <v>0</v>
      </c>
      <c r="AH24" s="46"/>
      <c r="AI24" s="37">
        <f t="shared" si="24"/>
        <v>0</v>
      </c>
      <c r="AJ24" s="37">
        <f t="shared" si="24"/>
        <v>0</v>
      </c>
      <c r="AK24" s="36">
        <f t="shared" si="24"/>
        <v>0</v>
      </c>
      <c r="AL24" s="46"/>
    </row>
    <row r="25" spans="1:38" x14ac:dyDescent="0.35">
      <c r="A25" s="11">
        <v>12</v>
      </c>
      <c r="B25" s="40"/>
      <c r="C25" s="40"/>
      <c r="D25" s="40"/>
      <c r="E25" s="41"/>
      <c r="F25" s="41"/>
      <c r="G25" s="41"/>
      <c r="H25" s="9">
        <f t="shared" si="23"/>
        <v>0</v>
      </c>
      <c r="I25" s="44">
        <v>1</v>
      </c>
      <c r="J25" s="81">
        <f>_xlfn.XLOOKUP(C25,Staff_level,'Personnel Rates'!D$3:D$7,0)</f>
        <v>0</v>
      </c>
      <c r="K25" s="81">
        <f>_xlfn.XLOOKUP(C25,Staff_level,'Personnel Rates'!F$3:F$7,0)</f>
        <v>0</v>
      </c>
      <c r="L25" s="18">
        <f t="shared" si="15"/>
        <v>0</v>
      </c>
      <c r="M25" s="18">
        <f t="shared" si="16"/>
        <v>0</v>
      </c>
      <c r="N25" s="19">
        <f t="shared" si="17"/>
        <v>0</v>
      </c>
      <c r="O25" s="44">
        <v>0.5</v>
      </c>
      <c r="P25" s="20">
        <f t="shared" si="18"/>
        <v>0</v>
      </c>
      <c r="Q25" s="20">
        <f t="shared" si="19"/>
        <v>0</v>
      </c>
      <c r="R25" s="21">
        <f t="shared" si="20"/>
        <v>0</v>
      </c>
      <c r="T25" s="37">
        <f t="shared" si="11"/>
        <v>0</v>
      </c>
      <c r="U25" s="37">
        <f t="shared" si="11"/>
        <v>0</v>
      </c>
      <c r="V25" s="36">
        <f t="shared" si="11"/>
        <v>0</v>
      </c>
      <c r="X25" s="47"/>
      <c r="Y25" s="6" t="s">
        <v>10</v>
      </c>
      <c r="Z25" s="46"/>
      <c r="AA25" s="18">
        <f t="shared" si="25"/>
        <v>0</v>
      </c>
      <c r="AB25" s="18">
        <f t="shared" si="25"/>
        <v>0</v>
      </c>
      <c r="AC25" s="30">
        <f t="shared" ref="AC25:AC28" si="27">SUM(AA25:AB25)</f>
        <v>0</v>
      </c>
      <c r="AD25" s="47"/>
      <c r="AE25" s="20">
        <f t="shared" si="26"/>
        <v>0</v>
      </c>
      <c r="AF25" s="20">
        <f t="shared" si="26"/>
        <v>0</v>
      </c>
      <c r="AG25" s="32">
        <f t="shared" ref="AG25:AG28" si="28">SUM(AE25:AF25)</f>
        <v>0</v>
      </c>
      <c r="AH25" s="46"/>
      <c r="AI25" s="37">
        <f t="shared" si="24"/>
        <v>0</v>
      </c>
      <c r="AJ25" s="37">
        <f t="shared" si="24"/>
        <v>0</v>
      </c>
      <c r="AK25" s="36">
        <f t="shared" si="24"/>
        <v>0</v>
      </c>
      <c r="AL25" s="46"/>
    </row>
    <row r="26" spans="1:38" x14ac:dyDescent="0.35">
      <c r="A26" s="11">
        <v>13</v>
      </c>
      <c r="B26" s="40"/>
      <c r="C26" s="40"/>
      <c r="D26" s="40"/>
      <c r="E26" s="41"/>
      <c r="F26" s="41"/>
      <c r="G26" s="41"/>
      <c r="H26" s="9">
        <f t="shared" si="23"/>
        <v>0</v>
      </c>
      <c r="I26" s="44">
        <v>1</v>
      </c>
      <c r="J26" s="81">
        <f>_xlfn.XLOOKUP(C26,Staff_level,'Personnel Rates'!D$3:D$7,0)</f>
        <v>0</v>
      </c>
      <c r="K26" s="81">
        <f>_xlfn.XLOOKUP(C26,Staff_level,'Personnel Rates'!F$3:F$7,0)</f>
        <v>0</v>
      </c>
      <c r="L26" s="18">
        <f t="shared" si="15"/>
        <v>0</v>
      </c>
      <c r="M26" s="18">
        <f t="shared" si="16"/>
        <v>0</v>
      </c>
      <c r="N26" s="19">
        <f t="shared" si="17"/>
        <v>0</v>
      </c>
      <c r="O26" s="44">
        <v>0.5</v>
      </c>
      <c r="P26" s="20">
        <f t="shared" si="18"/>
        <v>0</v>
      </c>
      <c r="Q26" s="20">
        <f t="shared" si="19"/>
        <v>0</v>
      </c>
      <c r="R26" s="21">
        <f t="shared" si="20"/>
        <v>0</v>
      </c>
      <c r="T26" s="37">
        <f t="shared" si="11"/>
        <v>0</v>
      </c>
      <c r="U26" s="37">
        <f t="shared" si="11"/>
        <v>0</v>
      </c>
      <c r="V26" s="36">
        <f t="shared" si="11"/>
        <v>0</v>
      </c>
      <c r="X26" s="47"/>
      <c r="Y26" s="6" t="s">
        <v>11</v>
      </c>
      <c r="Z26" s="46"/>
      <c r="AA26" s="18">
        <f t="shared" si="25"/>
        <v>0</v>
      </c>
      <c r="AB26" s="18">
        <f t="shared" si="25"/>
        <v>0</v>
      </c>
      <c r="AC26" s="30">
        <f t="shared" si="27"/>
        <v>0</v>
      </c>
      <c r="AD26" s="47"/>
      <c r="AE26" s="20">
        <f t="shared" si="26"/>
        <v>0</v>
      </c>
      <c r="AF26" s="20">
        <f t="shared" si="26"/>
        <v>0</v>
      </c>
      <c r="AG26" s="32">
        <f t="shared" si="28"/>
        <v>0</v>
      </c>
      <c r="AH26" s="46"/>
      <c r="AI26" s="37">
        <f t="shared" si="24"/>
        <v>0</v>
      </c>
      <c r="AJ26" s="37">
        <f t="shared" si="24"/>
        <v>0</v>
      </c>
      <c r="AK26" s="36">
        <f t="shared" si="24"/>
        <v>0</v>
      </c>
      <c r="AL26" s="46"/>
    </row>
    <row r="27" spans="1:38" x14ac:dyDescent="0.35">
      <c r="A27" s="11">
        <v>14</v>
      </c>
      <c r="B27" s="40"/>
      <c r="C27" s="40"/>
      <c r="D27" s="40"/>
      <c r="E27" s="41"/>
      <c r="F27" s="41"/>
      <c r="G27" s="41"/>
      <c r="H27" s="9">
        <f t="shared" si="23"/>
        <v>0</v>
      </c>
      <c r="I27" s="44">
        <v>1</v>
      </c>
      <c r="J27" s="81">
        <f>_xlfn.XLOOKUP(C27,Staff_level,'Personnel Rates'!D$3:D$7,0)</f>
        <v>0</v>
      </c>
      <c r="K27" s="81">
        <f>_xlfn.XLOOKUP(C27,Staff_level,'Personnel Rates'!F$3:F$7,0)</f>
        <v>0</v>
      </c>
      <c r="L27" s="18">
        <f t="shared" si="15"/>
        <v>0</v>
      </c>
      <c r="M27" s="18">
        <f t="shared" si="16"/>
        <v>0</v>
      </c>
      <c r="N27" s="19">
        <f t="shared" si="17"/>
        <v>0</v>
      </c>
      <c r="O27" s="44">
        <v>0.5</v>
      </c>
      <c r="P27" s="20">
        <f t="shared" si="18"/>
        <v>0</v>
      </c>
      <c r="Q27" s="20">
        <f t="shared" si="19"/>
        <v>0</v>
      </c>
      <c r="R27" s="21">
        <f t="shared" si="20"/>
        <v>0</v>
      </c>
      <c r="T27" s="37">
        <f t="shared" si="11"/>
        <v>0</v>
      </c>
      <c r="U27" s="37">
        <f t="shared" si="11"/>
        <v>0</v>
      </c>
      <c r="V27" s="36">
        <f t="shared" si="11"/>
        <v>0</v>
      </c>
      <c r="X27" s="47"/>
      <c r="Y27" s="6" t="s">
        <v>12</v>
      </c>
      <c r="Z27" s="46"/>
      <c r="AA27" s="18">
        <f t="shared" si="25"/>
        <v>0</v>
      </c>
      <c r="AB27" s="18">
        <f t="shared" si="25"/>
        <v>0</v>
      </c>
      <c r="AC27" s="30">
        <f t="shared" si="27"/>
        <v>0</v>
      </c>
      <c r="AD27" s="47"/>
      <c r="AE27" s="20">
        <f t="shared" si="26"/>
        <v>0</v>
      </c>
      <c r="AF27" s="20">
        <f t="shared" si="26"/>
        <v>0</v>
      </c>
      <c r="AG27" s="32">
        <f t="shared" si="28"/>
        <v>0</v>
      </c>
      <c r="AH27" s="46"/>
      <c r="AI27" s="37">
        <f t="shared" si="24"/>
        <v>0</v>
      </c>
      <c r="AJ27" s="37">
        <f t="shared" si="24"/>
        <v>0</v>
      </c>
      <c r="AK27" s="36">
        <f t="shared" si="24"/>
        <v>0</v>
      </c>
      <c r="AL27" s="46"/>
    </row>
    <row r="28" spans="1:38" x14ac:dyDescent="0.35">
      <c r="A28" s="11">
        <v>15</v>
      </c>
      <c r="B28" s="40"/>
      <c r="C28" s="40"/>
      <c r="D28" s="40"/>
      <c r="E28" s="41"/>
      <c r="F28" s="41"/>
      <c r="G28" s="41"/>
      <c r="H28" s="9">
        <f t="shared" si="23"/>
        <v>0</v>
      </c>
      <c r="I28" s="44">
        <v>1</v>
      </c>
      <c r="J28" s="81">
        <f>_xlfn.XLOOKUP(C28,Staff_level,'Personnel Rates'!D$3:D$7,0)</f>
        <v>0</v>
      </c>
      <c r="K28" s="81">
        <f>_xlfn.XLOOKUP(C28,Staff_level,'Personnel Rates'!F$3:F$7,0)</f>
        <v>0</v>
      </c>
      <c r="L28" s="18">
        <f t="shared" si="15"/>
        <v>0</v>
      </c>
      <c r="M28" s="18">
        <f t="shared" si="16"/>
        <v>0</v>
      </c>
      <c r="N28" s="19">
        <f t="shared" si="17"/>
        <v>0</v>
      </c>
      <c r="O28" s="44">
        <v>0.5</v>
      </c>
      <c r="P28" s="20">
        <f t="shared" si="18"/>
        <v>0</v>
      </c>
      <c r="Q28" s="20">
        <f t="shared" si="19"/>
        <v>0</v>
      </c>
      <c r="R28" s="21">
        <f t="shared" si="20"/>
        <v>0</v>
      </c>
      <c r="T28" s="37">
        <f t="shared" si="11"/>
        <v>0</v>
      </c>
      <c r="U28" s="37">
        <f t="shared" si="11"/>
        <v>0</v>
      </c>
      <c r="V28" s="36">
        <f t="shared" si="11"/>
        <v>0</v>
      </c>
      <c r="X28" s="47"/>
      <c r="Y28" s="6" t="s">
        <v>14</v>
      </c>
      <c r="Z28" s="46"/>
      <c r="AA28" s="18">
        <f t="shared" si="25"/>
        <v>0</v>
      </c>
      <c r="AB28" s="18">
        <f t="shared" si="25"/>
        <v>0</v>
      </c>
      <c r="AC28" s="30">
        <f t="shared" si="27"/>
        <v>0</v>
      </c>
      <c r="AD28" s="47"/>
      <c r="AE28" s="20">
        <f t="shared" si="26"/>
        <v>0</v>
      </c>
      <c r="AF28" s="20">
        <f t="shared" si="26"/>
        <v>0</v>
      </c>
      <c r="AG28" s="32">
        <f t="shared" si="28"/>
        <v>0</v>
      </c>
      <c r="AH28" s="46"/>
      <c r="AI28" s="37">
        <f t="shared" si="24"/>
        <v>0</v>
      </c>
      <c r="AJ28" s="37">
        <f t="shared" si="24"/>
        <v>0</v>
      </c>
      <c r="AK28" s="36">
        <f t="shared" si="24"/>
        <v>0</v>
      </c>
      <c r="AL28" s="46"/>
    </row>
    <row r="29" spans="1:38" x14ac:dyDescent="0.35">
      <c r="A29" s="115" t="s">
        <v>15</v>
      </c>
      <c r="B29" s="115"/>
      <c r="C29" s="115"/>
      <c r="D29" s="115"/>
      <c r="E29" s="9">
        <f t="shared" ref="E29:G29" si="29">SUM(E14:E28)</f>
        <v>0</v>
      </c>
      <c r="F29" s="9">
        <f t="shared" si="29"/>
        <v>0</v>
      </c>
      <c r="G29" s="9">
        <f t="shared" si="29"/>
        <v>0</v>
      </c>
      <c r="H29" s="12">
        <f>SUM(H14:H28)</f>
        <v>0</v>
      </c>
      <c r="I29" s="12"/>
      <c r="J29" s="82"/>
      <c r="K29" s="82"/>
      <c r="L29" s="22">
        <f>SUM(L14:L28)</f>
        <v>0</v>
      </c>
      <c r="M29" s="22">
        <f>SUM(M14:M28)</f>
        <v>0</v>
      </c>
      <c r="N29" s="23">
        <f t="shared" ref="L29:R29" si="30">SUM(N14:N28)</f>
        <v>0</v>
      </c>
      <c r="O29" s="42"/>
      <c r="P29" s="24">
        <f>SUM(P14:P28)</f>
        <v>0</v>
      </c>
      <c r="Q29" s="24">
        <f>SUM(Q14:Q28)</f>
        <v>0</v>
      </c>
      <c r="R29" s="25">
        <f t="shared" si="30"/>
        <v>0</v>
      </c>
      <c r="T29" s="36">
        <f>L29+P29</f>
        <v>0</v>
      </c>
      <c r="U29" s="36">
        <f>M29+Q29</f>
        <v>0</v>
      </c>
      <c r="V29" s="34">
        <f t="shared" si="11"/>
        <v>0</v>
      </c>
      <c r="X29" s="47"/>
      <c r="Y29" s="8" t="s">
        <v>15</v>
      </c>
      <c r="Z29" s="49"/>
      <c r="AA29" s="30">
        <f>SUM(AA23:AA28)</f>
        <v>0</v>
      </c>
      <c r="AB29" s="30">
        <f>SUM(AB23:AB28)</f>
        <v>0</v>
      </c>
      <c r="AC29" s="31">
        <f>SUM(AC23:AC28)</f>
        <v>0</v>
      </c>
      <c r="AD29" s="47"/>
      <c r="AE29" s="32">
        <f>SUM(AE23:AE28)</f>
        <v>0</v>
      </c>
      <c r="AF29" s="32">
        <f>SUM(AF23:AF28)</f>
        <v>0</v>
      </c>
      <c r="AG29" s="33">
        <f>SUM(AG23:AG28)</f>
        <v>0</v>
      </c>
      <c r="AH29" s="46"/>
      <c r="AI29" s="36">
        <f t="shared" si="24"/>
        <v>0</v>
      </c>
      <c r="AJ29" s="36">
        <f t="shared" si="24"/>
        <v>0</v>
      </c>
      <c r="AK29" s="34">
        <f t="shared" si="24"/>
        <v>0</v>
      </c>
      <c r="AL29" s="46"/>
    </row>
    <row r="30" spans="1:38" x14ac:dyDescent="0.35">
      <c r="L30" s="13"/>
      <c r="M30" s="13"/>
      <c r="N30" s="13"/>
      <c r="O30" s="43"/>
      <c r="P30" s="13"/>
      <c r="Q30" s="13"/>
      <c r="R30" s="13"/>
      <c r="X30" s="46"/>
      <c r="Y30" s="46"/>
      <c r="Z30" s="46"/>
      <c r="AA30" s="46"/>
      <c r="AB30" s="46"/>
      <c r="AC30" s="46"/>
      <c r="AD30" s="46"/>
      <c r="AE30" s="46"/>
      <c r="AF30" s="46"/>
      <c r="AG30" s="46"/>
      <c r="AH30" s="46"/>
      <c r="AI30" s="46"/>
      <c r="AJ30" s="46"/>
      <c r="AK30" s="46"/>
      <c r="AL30" s="46"/>
    </row>
    <row r="31" spans="1:38" x14ac:dyDescent="0.35">
      <c r="L31" s="13"/>
      <c r="M31" s="13"/>
      <c r="N31" s="13"/>
      <c r="O31" s="43"/>
      <c r="P31" s="13"/>
      <c r="Q31" s="13"/>
      <c r="R31" s="13"/>
      <c r="X31" s="51"/>
      <c r="Y31" s="52">
        <f>C6</f>
        <v>0</v>
      </c>
      <c r="Z31" s="53"/>
      <c r="AA31" s="101" t="s">
        <v>0</v>
      </c>
      <c r="AB31" s="102"/>
      <c r="AC31" s="103"/>
      <c r="AD31" s="51"/>
      <c r="AE31" s="104" t="s">
        <v>1</v>
      </c>
      <c r="AF31" s="105"/>
      <c r="AG31" s="106"/>
      <c r="AH31" s="50"/>
      <c r="AI31" s="107" t="s">
        <v>2</v>
      </c>
      <c r="AJ31" s="108"/>
      <c r="AK31" s="109"/>
      <c r="AL31" s="53"/>
    </row>
    <row r="32" spans="1:38" s="5" customFormat="1" ht="18.649999999999999" customHeight="1" x14ac:dyDescent="0.45">
      <c r="A32" s="98" t="s">
        <v>60</v>
      </c>
      <c r="B32" s="99"/>
      <c r="C32" s="99"/>
      <c r="D32" s="99"/>
      <c r="E32" s="100"/>
      <c r="F32" s="116" t="s">
        <v>22</v>
      </c>
      <c r="G32" s="117"/>
      <c r="H32" s="118"/>
      <c r="I32" s="119" t="s">
        <v>13</v>
      </c>
      <c r="J32" s="120"/>
      <c r="K32" s="121"/>
      <c r="L32" s="122" t="s">
        <v>0</v>
      </c>
      <c r="M32" s="123"/>
      <c r="N32" s="124"/>
      <c r="O32" s="43"/>
      <c r="P32" s="125" t="s">
        <v>1</v>
      </c>
      <c r="Q32" s="126"/>
      <c r="R32" s="127"/>
      <c r="T32" s="107" t="s">
        <v>62</v>
      </c>
      <c r="U32" s="108"/>
      <c r="V32" s="109"/>
      <c r="X32" s="51"/>
      <c r="Y32" s="53"/>
      <c r="Z32" s="53"/>
      <c r="AA32" s="26" t="s">
        <v>3</v>
      </c>
      <c r="AB32" s="26" t="s">
        <v>4</v>
      </c>
      <c r="AC32" s="27" t="s">
        <v>15</v>
      </c>
      <c r="AD32" s="51"/>
      <c r="AE32" s="28" t="s">
        <v>3</v>
      </c>
      <c r="AF32" s="28" t="s">
        <v>4</v>
      </c>
      <c r="AG32" s="29" t="s">
        <v>15</v>
      </c>
      <c r="AH32" s="50"/>
      <c r="AI32" s="35" t="s">
        <v>3</v>
      </c>
      <c r="AJ32" s="35" t="s">
        <v>4</v>
      </c>
      <c r="AK32" s="35" t="s">
        <v>58</v>
      </c>
      <c r="AL32" s="53"/>
    </row>
    <row r="33" spans="1:38" s="5" customFormat="1" x14ac:dyDescent="0.35">
      <c r="A33" s="8"/>
      <c r="B33" s="112" t="s">
        <v>23</v>
      </c>
      <c r="C33" s="113"/>
      <c r="D33" s="8" t="s">
        <v>24</v>
      </c>
      <c r="E33" s="8" t="s">
        <v>16</v>
      </c>
      <c r="F33" s="54" t="s">
        <v>19</v>
      </c>
      <c r="G33" s="54" t="s">
        <v>20</v>
      </c>
      <c r="H33" s="54" t="s">
        <v>21</v>
      </c>
      <c r="I33" s="55" t="s">
        <v>19</v>
      </c>
      <c r="J33" s="55" t="s">
        <v>20</v>
      </c>
      <c r="K33" s="55" t="s">
        <v>21</v>
      </c>
      <c r="L33" s="14" t="s">
        <v>3</v>
      </c>
      <c r="M33" s="14" t="s">
        <v>4</v>
      </c>
      <c r="N33" s="15" t="s">
        <v>15</v>
      </c>
      <c r="O33" s="43"/>
      <c r="P33" s="16" t="s">
        <v>3</v>
      </c>
      <c r="Q33" s="16" t="s">
        <v>4</v>
      </c>
      <c r="R33" s="17" t="s">
        <v>15</v>
      </c>
      <c r="T33" s="35" t="s">
        <v>3</v>
      </c>
      <c r="U33" s="35" t="s">
        <v>4</v>
      </c>
      <c r="V33" s="35" t="s">
        <v>58</v>
      </c>
      <c r="X33" s="51"/>
      <c r="Y33" s="6" t="s">
        <v>6</v>
      </c>
      <c r="Z33" s="50"/>
      <c r="AA33" s="18">
        <f>SUMIF($D$14:$D$28,$Y$31,L$14:L$28)</f>
        <v>0</v>
      </c>
      <c r="AB33" s="18">
        <f>SUMIF($D$14:$D$28,$Y$31,M$14:M$28)</f>
        <v>0</v>
      </c>
      <c r="AC33" s="30">
        <f>SUM(AA33:AB33)</f>
        <v>0</v>
      </c>
      <c r="AD33" s="51"/>
      <c r="AE33" s="20">
        <f>SUMIF($D$14:$D$28,$Y$31,P$14:P$28)</f>
        <v>0</v>
      </c>
      <c r="AF33" s="20">
        <f>SUMIF($D$14:$D$28,$Y$31,Q$14:Q$28)</f>
        <v>0</v>
      </c>
      <c r="AG33" s="32">
        <f>SUM(AE33:AF33)</f>
        <v>0</v>
      </c>
      <c r="AH33" s="50"/>
      <c r="AI33" s="37">
        <f t="shared" ref="AI33:AK39" si="31">AA33+AE33</f>
        <v>0</v>
      </c>
      <c r="AJ33" s="37">
        <f t="shared" si="31"/>
        <v>0</v>
      </c>
      <c r="AK33" s="36">
        <f t="shared" si="31"/>
        <v>0</v>
      </c>
      <c r="AL33" s="50"/>
    </row>
    <row r="34" spans="1:38" x14ac:dyDescent="0.35">
      <c r="A34" s="11">
        <v>1</v>
      </c>
      <c r="B34" s="97"/>
      <c r="C34" s="97"/>
      <c r="D34" s="40"/>
      <c r="E34" s="40"/>
      <c r="F34" s="83">
        <v>0</v>
      </c>
      <c r="G34" s="83">
        <v>0</v>
      </c>
      <c r="H34" s="83">
        <v>0</v>
      </c>
      <c r="I34" s="83">
        <v>0</v>
      </c>
      <c r="J34" s="83">
        <v>0</v>
      </c>
      <c r="K34" s="83">
        <v>0</v>
      </c>
      <c r="L34" s="18">
        <f t="shared" ref="L34:L48" si="32">(F34+G34)</f>
        <v>0</v>
      </c>
      <c r="M34" s="18">
        <f t="shared" ref="M34:M48" si="33">H34</f>
        <v>0</v>
      </c>
      <c r="N34" s="19">
        <f>L34+M34</f>
        <v>0</v>
      </c>
      <c r="O34" s="43"/>
      <c r="P34" s="20">
        <f t="shared" ref="P34:P48" si="34">I34+J34</f>
        <v>0</v>
      </c>
      <c r="Q34" s="20">
        <f t="shared" ref="Q34:Q48" si="35">K34</f>
        <v>0</v>
      </c>
      <c r="R34" s="21">
        <f>P34+Q34</f>
        <v>0</v>
      </c>
      <c r="T34" s="37">
        <f t="shared" ref="T34:V48" si="36">L34+P34</f>
        <v>0</v>
      </c>
      <c r="U34" s="37">
        <f t="shared" si="36"/>
        <v>0</v>
      </c>
      <c r="V34" s="36">
        <f t="shared" si="36"/>
        <v>0</v>
      </c>
      <c r="X34" s="51"/>
      <c r="Y34" s="6" t="s">
        <v>8</v>
      </c>
      <c r="Z34" s="50"/>
      <c r="AA34" s="18">
        <f t="shared" ref="AA34:AB38" si="37">SUMIFS(L$34:L$48,$E$34:$E$48,$Y$31,$D$34:$D$48,$Y34)</f>
        <v>0</v>
      </c>
      <c r="AB34" s="18">
        <f t="shared" si="37"/>
        <v>0</v>
      </c>
      <c r="AC34" s="30">
        <f>SUM(AA34:AB34)</f>
        <v>0</v>
      </c>
      <c r="AD34" s="51"/>
      <c r="AE34" s="20">
        <f t="shared" ref="AE34:AF38" si="38">SUMIFS(P$34:P$48,$E$34:$E$48,$Y$31,$D$34:$D$48,$Y34)</f>
        <v>0</v>
      </c>
      <c r="AF34" s="20">
        <f t="shared" si="38"/>
        <v>0</v>
      </c>
      <c r="AG34" s="32">
        <f>SUM(AE34:AF34)</f>
        <v>0</v>
      </c>
      <c r="AH34" s="50"/>
      <c r="AI34" s="37">
        <f t="shared" si="31"/>
        <v>0</v>
      </c>
      <c r="AJ34" s="37">
        <f t="shared" si="31"/>
        <v>0</v>
      </c>
      <c r="AK34" s="36">
        <f t="shared" si="31"/>
        <v>0</v>
      </c>
      <c r="AL34" s="50"/>
    </row>
    <row r="35" spans="1:38" x14ac:dyDescent="0.35">
      <c r="A35" s="11">
        <v>2</v>
      </c>
      <c r="B35" s="97"/>
      <c r="C35" s="97"/>
      <c r="D35" s="40"/>
      <c r="E35" s="40"/>
      <c r="F35" s="83">
        <v>0</v>
      </c>
      <c r="G35" s="83">
        <v>0</v>
      </c>
      <c r="H35" s="83">
        <v>0</v>
      </c>
      <c r="I35" s="83">
        <v>0</v>
      </c>
      <c r="J35" s="83">
        <v>0</v>
      </c>
      <c r="K35" s="83">
        <v>0</v>
      </c>
      <c r="L35" s="18">
        <f t="shared" si="32"/>
        <v>0</v>
      </c>
      <c r="M35" s="18">
        <f t="shared" si="33"/>
        <v>0</v>
      </c>
      <c r="N35" s="19">
        <f t="shared" ref="N35:N48" si="39">L35+M35</f>
        <v>0</v>
      </c>
      <c r="O35" s="43"/>
      <c r="P35" s="20">
        <f t="shared" si="34"/>
        <v>0</v>
      </c>
      <c r="Q35" s="20">
        <f t="shared" si="35"/>
        <v>0</v>
      </c>
      <c r="R35" s="21">
        <f t="shared" ref="R35:R48" si="40">P35+Q35</f>
        <v>0</v>
      </c>
      <c r="T35" s="37">
        <f t="shared" si="36"/>
        <v>0</v>
      </c>
      <c r="U35" s="37">
        <f t="shared" si="36"/>
        <v>0</v>
      </c>
      <c r="V35" s="36">
        <f t="shared" si="36"/>
        <v>0</v>
      </c>
      <c r="X35" s="51"/>
      <c r="Y35" s="6" t="s">
        <v>10</v>
      </c>
      <c r="Z35" s="50"/>
      <c r="AA35" s="18">
        <f t="shared" si="37"/>
        <v>0</v>
      </c>
      <c r="AB35" s="18">
        <f t="shared" si="37"/>
        <v>0</v>
      </c>
      <c r="AC35" s="30">
        <f t="shared" ref="AC35:AC38" si="41">SUM(AA35:AB35)</f>
        <v>0</v>
      </c>
      <c r="AD35" s="51"/>
      <c r="AE35" s="20">
        <f t="shared" si="38"/>
        <v>0</v>
      </c>
      <c r="AF35" s="20">
        <f t="shared" si="38"/>
        <v>0</v>
      </c>
      <c r="AG35" s="32">
        <f t="shared" ref="AG35:AG38" si="42">SUM(AE35:AF35)</f>
        <v>0</v>
      </c>
      <c r="AH35" s="50"/>
      <c r="AI35" s="37">
        <f t="shared" si="31"/>
        <v>0</v>
      </c>
      <c r="AJ35" s="37">
        <f t="shared" si="31"/>
        <v>0</v>
      </c>
      <c r="AK35" s="36">
        <f t="shared" si="31"/>
        <v>0</v>
      </c>
      <c r="AL35" s="50"/>
    </row>
    <row r="36" spans="1:38" x14ac:dyDescent="0.35">
      <c r="A36" s="11">
        <v>3</v>
      </c>
      <c r="B36" s="97"/>
      <c r="C36" s="97"/>
      <c r="D36" s="40"/>
      <c r="E36" s="40"/>
      <c r="F36" s="83">
        <v>0</v>
      </c>
      <c r="G36" s="83">
        <v>0</v>
      </c>
      <c r="H36" s="83">
        <v>0</v>
      </c>
      <c r="I36" s="83">
        <v>0</v>
      </c>
      <c r="J36" s="83">
        <v>0</v>
      </c>
      <c r="K36" s="83">
        <v>0</v>
      </c>
      <c r="L36" s="18">
        <f t="shared" si="32"/>
        <v>0</v>
      </c>
      <c r="M36" s="18">
        <f t="shared" si="33"/>
        <v>0</v>
      </c>
      <c r="N36" s="19">
        <f t="shared" si="39"/>
        <v>0</v>
      </c>
      <c r="O36" s="43"/>
      <c r="P36" s="20">
        <f t="shared" si="34"/>
        <v>0</v>
      </c>
      <c r="Q36" s="20">
        <f t="shared" si="35"/>
        <v>0</v>
      </c>
      <c r="R36" s="21">
        <f t="shared" si="40"/>
        <v>0</v>
      </c>
      <c r="T36" s="37">
        <f t="shared" si="36"/>
        <v>0</v>
      </c>
      <c r="U36" s="37">
        <f t="shared" si="36"/>
        <v>0</v>
      </c>
      <c r="V36" s="36">
        <f t="shared" si="36"/>
        <v>0</v>
      </c>
      <c r="X36" s="51"/>
      <c r="Y36" s="6" t="s">
        <v>11</v>
      </c>
      <c r="Z36" s="50"/>
      <c r="AA36" s="18">
        <f t="shared" si="37"/>
        <v>0</v>
      </c>
      <c r="AB36" s="18">
        <f t="shared" si="37"/>
        <v>0</v>
      </c>
      <c r="AC36" s="30">
        <f t="shared" si="41"/>
        <v>0</v>
      </c>
      <c r="AD36" s="51"/>
      <c r="AE36" s="20">
        <f t="shared" si="38"/>
        <v>0</v>
      </c>
      <c r="AF36" s="20">
        <f t="shared" si="38"/>
        <v>0</v>
      </c>
      <c r="AG36" s="32">
        <f t="shared" si="42"/>
        <v>0</v>
      </c>
      <c r="AH36" s="50"/>
      <c r="AI36" s="37">
        <f t="shared" si="31"/>
        <v>0</v>
      </c>
      <c r="AJ36" s="37">
        <f t="shared" si="31"/>
        <v>0</v>
      </c>
      <c r="AK36" s="36">
        <f t="shared" si="31"/>
        <v>0</v>
      </c>
      <c r="AL36" s="50"/>
    </row>
    <row r="37" spans="1:38" x14ac:dyDescent="0.35">
      <c r="A37" s="11">
        <v>4</v>
      </c>
      <c r="B37" s="114"/>
      <c r="C37" s="97"/>
      <c r="D37" s="40"/>
      <c r="E37" s="40"/>
      <c r="F37" s="83">
        <v>0</v>
      </c>
      <c r="G37" s="83">
        <v>0</v>
      </c>
      <c r="H37" s="83">
        <v>0</v>
      </c>
      <c r="I37" s="83">
        <v>0</v>
      </c>
      <c r="J37" s="83">
        <v>0</v>
      </c>
      <c r="K37" s="83">
        <v>0</v>
      </c>
      <c r="L37" s="18">
        <f t="shared" si="32"/>
        <v>0</v>
      </c>
      <c r="M37" s="18">
        <f t="shared" si="33"/>
        <v>0</v>
      </c>
      <c r="N37" s="19">
        <f t="shared" si="39"/>
        <v>0</v>
      </c>
      <c r="O37" s="43"/>
      <c r="P37" s="20">
        <f t="shared" si="34"/>
        <v>0</v>
      </c>
      <c r="Q37" s="20">
        <f t="shared" si="35"/>
        <v>0</v>
      </c>
      <c r="R37" s="21">
        <f t="shared" si="40"/>
        <v>0</v>
      </c>
      <c r="T37" s="37">
        <f t="shared" si="36"/>
        <v>0</v>
      </c>
      <c r="U37" s="37">
        <f t="shared" si="36"/>
        <v>0</v>
      </c>
      <c r="V37" s="36">
        <f t="shared" si="36"/>
        <v>0</v>
      </c>
      <c r="X37" s="51"/>
      <c r="Y37" s="6" t="s">
        <v>12</v>
      </c>
      <c r="Z37" s="50"/>
      <c r="AA37" s="18">
        <f t="shared" si="37"/>
        <v>0</v>
      </c>
      <c r="AB37" s="18">
        <f t="shared" si="37"/>
        <v>0</v>
      </c>
      <c r="AC37" s="30">
        <f t="shared" si="41"/>
        <v>0</v>
      </c>
      <c r="AD37" s="51"/>
      <c r="AE37" s="20">
        <f t="shared" si="38"/>
        <v>0</v>
      </c>
      <c r="AF37" s="20">
        <f t="shared" si="38"/>
        <v>0</v>
      </c>
      <c r="AG37" s="32">
        <f t="shared" si="42"/>
        <v>0</v>
      </c>
      <c r="AH37" s="50"/>
      <c r="AI37" s="37">
        <f t="shared" si="31"/>
        <v>0</v>
      </c>
      <c r="AJ37" s="37">
        <f t="shared" si="31"/>
        <v>0</v>
      </c>
      <c r="AK37" s="36">
        <f t="shared" si="31"/>
        <v>0</v>
      </c>
      <c r="AL37" s="50"/>
    </row>
    <row r="38" spans="1:38" x14ac:dyDescent="0.35">
      <c r="A38" s="11">
        <v>5</v>
      </c>
      <c r="B38" s="97"/>
      <c r="C38" s="97"/>
      <c r="D38" s="40"/>
      <c r="E38" s="40"/>
      <c r="F38" s="83">
        <v>0</v>
      </c>
      <c r="G38" s="83">
        <v>0</v>
      </c>
      <c r="H38" s="83">
        <v>0</v>
      </c>
      <c r="I38" s="83">
        <v>0</v>
      </c>
      <c r="J38" s="83">
        <v>0</v>
      </c>
      <c r="K38" s="83">
        <v>0</v>
      </c>
      <c r="L38" s="18">
        <f t="shared" si="32"/>
        <v>0</v>
      </c>
      <c r="M38" s="18">
        <f t="shared" si="33"/>
        <v>0</v>
      </c>
      <c r="N38" s="19">
        <f t="shared" si="39"/>
        <v>0</v>
      </c>
      <c r="O38" s="43"/>
      <c r="P38" s="20">
        <f t="shared" si="34"/>
        <v>0</v>
      </c>
      <c r="Q38" s="20">
        <f t="shared" si="35"/>
        <v>0</v>
      </c>
      <c r="R38" s="21">
        <f t="shared" si="40"/>
        <v>0</v>
      </c>
      <c r="T38" s="37">
        <f t="shared" si="36"/>
        <v>0</v>
      </c>
      <c r="U38" s="37">
        <f t="shared" si="36"/>
        <v>0</v>
      </c>
      <c r="V38" s="36">
        <f t="shared" si="36"/>
        <v>0</v>
      </c>
      <c r="X38" s="51"/>
      <c r="Y38" s="6" t="s">
        <v>14</v>
      </c>
      <c r="Z38" s="50"/>
      <c r="AA38" s="18">
        <f t="shared" si="37"/>
        <v>0</v>
      </c>
      <c r="AB38" s="18">
        <f t="shared" si="37"/>
        <v>0</v>
      </c>
      <c r="AC38" s="30">
        <f t="shared" si="41"/>
        <v>0</v>
      </c>
      <c r="AD38" s="51"/>
      <c r="AE38" s="20">
        <f t="shared" si="38"/>
        <v>0</v>
      </c>
      <c r="AF38" s="20">
        <f t="shared" si="38"/>
        <v>0</v>
      </c>
      <c r="AG38" s="32">
        <f t="shared" si="42"/>
        <v>0</v>
      </c>
      <c r="AH38" s="50"/>
      <c r="AI38" s="37">
        <f t="shared" si="31"/>
        <v>0</v>
      </c>
      <c r="AJ38" s="37">
        <f t="shared" si="31"/>
        <v>0</v>
      </c>
      <c r="AK38" s="36">
        <f t="shared" si="31"/>
        <v>0</v>
      </c>
      <c r="AL38" s="50"/>
    </row>
    <row r="39" spans="1:38" x14ac:dyDescent="0.35">
      <c r="A39" s="11">
        <v>6</v>
      </c>
      <c r="B39" s="97"/>
      <c r="C39" s="97"/>
      <c r="D39" s="40"/>
      <c r="E39" s="40"/>
      <c r="F39" s="83">
        <v>0</v>
      </c>
      <c r="G39" s="83">
        <v>0</v>
      </c>
      <c r="H39" s="83">
        <v>0</v>
      </c>
      <c r="I39" s="83">
        <v>0</v>
      </c>
      <c r="J39" s="83">
        <v>0</v>
      </c>
      <c r="K39" s="83">
        <v>0</v>
      </c>
      <c r="L39" s="18">
        <f t="shared" si="32"/>
        <v>0</v>
      </c>
      <c r="M39" s="18">
        <f t="shared" si="33"/>
        <v>0</v>
      </c>
      <c r="N39" s="19">
        <f t="shared" si="39"/>
        <v>0</v>
      </c>
      <c r="O39" s="43"/>
      <c r="P39" s="20">
        <f t="shared" si="34"/>
        <v>0</v>
      </c>
      <c r="Q39" s="20">
        <f t="shared" si="35"/>
        <v>0</v>
      </c>
      <c r="R39" s="21">
        <f t="shared" si="40"/>
        <v>0</v>
      </c>
      <c r="T39" s="37">
        <f t="shared" si="36"/>
        <v>0</v>
      </c>
      <c r="U39" s="37">
        <f t="shared" si="36"/>
        <v>0</v>
      </c>
      <c r="V39" s="36">
        <f t="shared" si="36"/>
        <v>0</v>
      </c>
      <c r="X39" s="51"/>
      <c r="Y39" s="8" t="s">
        <v>15</v>
      </c>
      <c r="Z39" s="50"/>
      <c r="AA39" s="30">
        <f>SUM(AA33:AA38)</f>
        <v>0</v>
      </c>
      <c r="AB39" s="30">
        <f>SUM(AB33:AB38)</f>
        <v>0</v>
      </c>
      <c r="AC39" s="31">
        <f>SUM(AC33:AC38)</f>
        <v>0</v>
      </c>
      <c r="AD39" s="51"/>
      <c r="AE39" s="32">
        <f>SUM(AE33:AE38)</f>
        <v>0</v>
      </c>
      <c r="AF39" s="32">
        <f>SUM(AF33:AF38)</f>
        <v>0</v>
      </c>
      <c r="AG39" s="33">
        <f>SUM(AG33:AG38)</f>
        <v>0</v>
      </c>
      <c r="AH39" s="50"/>
      <c r="AI39" s="36">
        <f t="shared" si="31"/>
        <v>0</v>
      </c>
      <c r="AJ39" s="36">
        <f t="shared" si="31"/>
        <v>0</v>
      </c>
      <c r="AK39" s="34">
        <f t="shared" si="31"/>
        <v>0</v>
      </c>
      <c r="AL39" s="50"/>
    </row>
    <row r="40" spans="1:38" x14ac:dyDescent="0.35">
      <c r="A40" s="11">
        <v>7</v>
      </c>
      <c r="B40" s="97"/>
      <c r="C40" s="97"/>
      <c r="D40" s="40"/>
      <c r="E40" s="40"/>
      <c r="F40" s="83">
        <v>0</v>
      </c>
      <c r="G40" s="83">
        <v>0</v>
      </c>
      <c r="H40" s="83">
        <v>0</v>
      </c>
      <c r="I40" s="83">
        <v>0</v>
      </c>
      <c r="J40" s="83">
        <v>0</v>
      </c>
      <c r="K40" s="83">
        <v>0</v>
      </c>
      <c r="L40" s="18">
        <f t="shared" si="32"/>
        <v>0</v>
      </c>
      <c r="M40" s="18">
        <f t="shared" si="33"/>
        <v>0</v>
      </c>
      <c r="N40" s="19">
        <f t="shared" si="39"/>
        <v>0</v>
      </c>
      <c r="O40" s="43"/>
      <c r="P40" s="20">
        <f t="shared" si="34"/>
        <v>0</v>
      </c>
      <c r="Q40" s="20">
        <f t="shared" si="35"/>
        <v>0</v>
      </c>
      <c r="R40" s="21">
        <f t="shared" si="40"/>
        <v>0</v>
      </c>
      <c r="T40" s="37">
        <f t="shared" si="36"/>
        <v>0</v>
      </c>
      <c r="U40" s="37">
        <f t="shared" si="36"/>
        <v>0</v>
      </c>
      <c r="V40" s="36">
        <f t="shared" si="36"/>
        <v>0</v>
      </c>
      <c r="X40" s="50"/>
      <c r="Y40" s="50"/>
      <c r="Z40" s="50"/>
      <c r="AA40" s="50"/>
      <c r="AB40" s="50"/>
      <c r="AC40" s="50"/>
      <c r="AD40" s="50"/>
      <c r="AE40" s="50"/>
      <c r="AF40" s="50"/>
      <c r="AG40" s="50"/>
      <c r="AH40" s="50"/>
      <c r="AI40" s="50"/>
      <c r="AJ40" s="50"/>
      <c r="AK40" s="50"/>
      <c r="AL40" s="50"/>
    </row>
    <row r="41" spans="1:38" ht="16" x14ac:dyDescent="0.4">
      <c r="A41" s="11">
        <v>8</v>
      </c>
      <c r="B41" s="97"/>
      <c r="C41" s="97"/>
      <c r="D41" s="40"/>
      <c r="E41" s="40"/>
      <c r="F41" s="83">
        <v>0</v>
      </c>
      <c r="G41" s="83">
        <v>0</v>
      </c>
      <c r="H41" s="83">
        <v>0</v>
      </c>
      <c r="I41" s="83">
        <v>0</v>
      </c>
      <c r="J41" s="83">
        <v>0</v>
      </c>
      <c r="K41" s="83">
        <v>0</v>
      </c>
      <c r="L41" s="18">
        <f t="shared" si="32"/>
        <v>0</v>
      </c>
      <c r="M41" s="18">
        <f t="shared" si="33"/>
        <v>0</v>
      </c>
      <c r="N41" s="19">
        <f t="shared" si="39"/>
        <v>0</v>
      </c>
      <c r="O41" s="43"/>
      <c r="P41" s="20">
        <f t="shared" si="34"/>
        <v>0</v>
      </c>
      <c r="Q41" s="20">
        <f t="shared" si="35"/>
        <v>0</v>
      </c>
      <c r="R41" s="21">
        <f t="shared" si="40"/>
        <v>0</v>
      </c>
      <c r="T41" s="37">
        <f t="shared" si="36"/>
        <v>0</v>
      </c>
      <c r="U41" s="37">
        <f t="shared" si="36"/>
        <v>0</v>
      </c>
      <c r="V41" s="36">
        <f t="shared" si="36"/>
        <v>0</v>
      </c>
      <c r="X41" s="47"/>
      <c r="Y41" s="48">
        <f>C7</f>
        <v>0</v>
      </c>
      <c r="Z41" s="46"/>
      <c r="AA41" s="101" t="s">
        <v>0</v>
      </c>
      <c r="AB41" s="102"/>
      <c r="AC41" s="103"/>
      <c r="AD41" s="47"/>
      <c r="AE41" s="104" t="s">
        <v>1</v>
      </c>
      <c r="AF41" s="105"/>
      <c r="AG41" s="106"/>
      <c r="AH41" s="46"/>
      <c r="AI41" s="107" t="s">
        <v>2</v>
      </c>
      <c r="AJ41" s="108"/>
      <c r="AK41" s="109"/>
      <c r="AL41" s="46"/>
    </row>
    <row r="42" spans="1:38" x14ac:dyDescent="0.35">
      <c r="A42" s="11">
        <v>9</v>
      </c>
      <c r="B42" s="97"/>
      <c r="C42" s="97"/>
      <c r="D42" s="40"/>
      <c r="E42" s="40"/>
      <c r="F42" s="83">
        <v>0</v>
      </c>
      <c r="G42" s="83">
        <v>0</v>
      </c>
      <c r="H42" s="83">
        <v>0</v>
      </c>
      <c r="I42" s="83">
        <v>0</v>
      </c>
      <c r="J42" s="83">
        <v>0</v>
      </c>
      <c r="K42" s="83">
        <v>0</v>
      </c>
      <c r="L42" s="18">
        <f t="shared" si="32"/>
        <v>0</v>
      </c>
      <c r="M42" s="18">
        <f t="shared" si="33"/>
        <v>0</v>
      </c>
      <c r="N42" s="19">
        <f t="shared" si="39"/>
        <v>0</v>
      </c>
      <c r="O42" s="43"/>
      <c r="P42" s="20">
        <f t="shared" si="34"/>
        <v>0</v>
      </c>
      <c r="Q42" s="20">
        <f t="shared" si="35"/>
        <v>0</v>
      </c>
      <c r="R42" s="21">
        <f t="shared" si="40"/>
        <v>0</v>
      </c>
      <c r="T42" s="37">
        <f t="shared" si="36"/>
        <v>0</v>
      </c>
      <c r="U42" s="37">
        <f t="shared" si="36"/>
        <v>0</v>
      </c>
      <c r="V42" s="36">
        <f t="shared" si="36"/>
        <v>0</v>
      </c>
      <c r="X42" s="47"/>
      <c r="Y42" s="46"/>
      <c r="Z42" s="46"/>
      <c r="AA42" s="26" t="s">
        <v>3</v>
      </c>
      <c r="AB42" s="26" t="s">
        <v>4</v>
      </c>
      <c r="AC42" s="27" t="s">
        <v>15</v>
      </c>
      <c r="AD42" s="47"/>
      <c r="AE42" s="28" t="s">
        <v>3</v>
      </c>
      <c r="AF42" s="28" t="s">
        <v>4</v>
      </c>
      <c r="AG42" s="29" t="s">
        <v>15</v>
      </c>
      <c r="AH42" s="46"/>
      <c r="AI42" s="35" t="s">
        <v>3</v>
      </c>
      <c r="AJ42" s="35" t="s">
        <v>4</v>
      </c>
      <c r="AK42" s="35" t="s">
        <v>58</v>
      </c>
      <c r="AL42" s="46"/>
    </row>
    <row r="43" spans="1:38" x14ac:dyDescent="0.35">
      <c r="A43" s="11">
        <v>10</v>
      </c>
      <c r="B43" s="97"/>
      <c r="C43" s="97"/>
      <c r="D43" s="40"/>
      <c r="E43" s="40"/>
      <c r="F43" s="83">
        <v>0</v>
      </c>
      <c r="G43" s="83">
        <v>0</v>
      </c>
      <c r="H43" s="83">
        <v>0</v>
      </c>
      <c r="I43" s="83">
        <v>0</v>
      </c>
      <c r="J43" s="83">
        <v>0</v>
      </c>
      <c r="K43" s="83">
        <v>0</v>
      </c>
      <c r="L43" s="18">
        <f t="shared" si="32"/>
        <v>0</v>
      </c>
      <c r="M43" s="18">
        <f t="shared" si="33"/>
        <v>0</v>
      </c>
      <c r="N43" s="19">
        <f t="shared" si="39"/>
        <v>0</v>
      </c>
      <c r="O43" s="43"/>
      <c r="P43" s="20">
        <f t="shared" si="34"/>
        <v>0</v>
      </c>
      <c r="Q43" s="20">
        <f t="shared" si="35"/>
        <v>0</v>
      </c>
      <c r="R43" s="21">
        <f t="shared" si="40"/>
        <v>0</v>
      </c>
      <c r="T43" s="37">
        <f t="shared" si="36"/>
        <v>0</v>
      </c>
      <c r="U43" s="37">
        <f t="shared" si="36"/>
        <v>0</v>
      </c>
      <c r="V43" s="36">
        <f t="shared" si="36"/>
        <v>0</v>
      </c>
      <c r="X43" s="47"/>
      <c r="Y43" s="6" t="s">
        <v>6</v>
      </c>
      <c r="Z43" s="46"/>
      <c r="AA43" s="18">
        <f>SUMIF($D$14:$D$28,$Y$41,L$14:L$28)</f>
        <v>0</v>
      </c>
      <c r="AB43" s="18">
        <f>SUMIF($D$14:$D$28,$Y$41,M$14:M$28)</f>
        <v>0</v>
      </c>
      <c r="AC43" s="30">
        <f>SUM(AA43:AB43)</f>
        <v>0</v>
      </c>
      <c r="AD43" s="47"/>
      <c r="AE43" s="20">
        <f>SUMIF($D$14:$D$28,$Y$41,P$14:P$28)</f>
        <v>0</v>
      </c>
      <c r="AF43" s="20">
        <f>SUMIF($D$14:$D$28,$Y$41,Q$14:Q$28)</f>
        <v>0</v>
      </c>
      <c r="AG43" s="32">
        <f>SUM(AE43:AF43)</f>
        <v>0</v>
      </c>
      <c r="AH43" s="46"/>
      <c r="AI43" s="37">
        <f t="shared" ref="AI43:AK49" si="43">AA43+AE43</f>
        <v>0</v>
      </c>
      <c r="AJ43" s="37">
        <f t="shared" si="43"/>
        <v>0</v>
      </c>
      <c r="AK43" s="36">
        <f t="shared" si="43"/>
        <v>0</v>
      </c>
      <c r="AL43" s="46"/>
    </row>
    <row r="44" spans="1:38" x14ac:dyDescent="0.35">
      <c r="A44" s="11">
        <v>11</v>
      </c>
      <c r="B44" s="97"/>
      <c r="C44" s="97"/>
      <c r="D44" s="40"/>
      <c r="E44" s="40"/>
      <c r="F44" s="83">
        <v>0</v>
      </c>
      <c r="G44" s="83">
        <v>0</v>
      </c>
      <c r="H44" s="83">
        <v>0</v>
      </c>
      <c r="I44" s="83">
        <v>0</v>
      </c>
      <c r="J44" s="83">
        <v>0</v>
      </c>
      <c r="K44" s="83">
        <v>0</v>
      </c>
      <c r="L44" s="18">
        <f t="shared" si="32"/>
        <v>0</v>
      </c>
      <c r="M44" s="18">
        <f t="shared" si="33"/>
        <v>0</v>
      </c>
      <c r="N44" s="19">
        <f t="shared" si="39"/>
        <v>0</v>
      </c>
      <c r="O44" s="43"/>
      <c r="P44" s="20">
        <f t="shared" si="34"/>
        <v>0</v>
      </c>
      <c r="Q44" s="20">
        <f t="shared" si="35"/>
        <v>0</v>
      </c>
      <c r="R44" s="21">
        <f t="shared" si="40"/>
        <v>0</v>
      </c>
      <c r="T44" s="37">
        <f t="shared" si="36"/>
        <v>0</v>
      </c>
      <c r="U44" s="37">
        <f t="shared" si="36"/>
        <v>0</v>
      </c>
      <c r="V44" s="36">
        <f t="shared" si="36"/>
        <v>0</v>
      </c>
      <c r="X44" s="47"/>
      <c r="Y44" s="6" t="s">
        <v>8</v>
      </c>
      <c r="Z44" s="46"/>
      <c r="AA44" s="18">
        <f t="shared" ref="AA44:AB48" si="44">SUMIFS(L$34:L$48,$E$34:$E$48,$Y$41,$D$34:$D$48,$Y44)</f>
        <v>0</v>
      </c>
      <c r="AB44" s="18">
        <f t="shared" si="44"/>
        <v>0</v>
      </c>
      <c r="AC44" s="30">
        <f>SUM(AA44:AB44)</f>
        <v>0</v>
      </c>
      <c r="AD44" s="47"/>
      <c r="AE44" s="20">
        <f t="shared" ref="AE44:AF48" si="45">SUMIFS(P$34:P$48,$E$34:$E$48,$Y$41,$D$34:$D$48,$Y44)</f>
        <v>0</v>
      </c>
      <c r="AF44" s="20">
        <f t="shared" si="45"/>
        <v>0</v>
      </c>
      <c r="AG44" s="32">
        <f>SUM(AE44:AF44)</f>
        <v>0</v>
      </c>
      <c r="AH44" s="46"/>
      <c r="AI44" s="37">
        <f t="shared" si="43"/>
        <v>0</v>
      </c>
      <c r="AJ44" s="37">
        <f t="shared" si="43"/>
        <v>0</v>
      </c>
      <c r="AK44" s="36">
        <f t="shared" si="43"/>
        <v>0</v>
      </c>
      <c r="AL44" s="46"/>
    </row>
    <row r="45" spans="1:38" x14ac:dyDescent="0.35">
      <c r="A45" s="11">
        <v>12</v>
      </c>
      <c r="B45" s="97"/>
      <c r="C45" s="97"/>
      <c r="D45" s="40"/>
      <c r="E45" s="40"/>
      <c r="F45" s="83">
        <v>0</v>
      </c>
      <c r="G45" s="83">
        <v>0</v>
      </c>
      <c r="H45" s="83">
        <v>0</v>
      </c>
      <c r="I45" s="83">
        <v>0</v>
      </c>
      <c r="J45" s="83">
        <v>0</v>
      </c>
      <c r="K45" s="83">
        <v>0</v>
      </c>
      <c r="L45" s="18">
        <f t="shared" si="32"/>
        <v>0</v>
      </c>
      <c r="M45" s="18">
        <f t="shared" si="33"/>
        <v>0</v>
      </c>
      <c r="N45" s="19">
        <f t="shared" si="39"/>
        <v>0</v>
      </c>
      <c r="O45" s="43"/>
      <c r="P45" s="20">
        <f t="shared" si="34"/>
        <v>0</v>
      </c>
      <c r="Q45" s="20">
        <f t="shared" si="35"/>
        <v>0</v>
      </c>
      <c r="R45" s="21">
        <f t="shared" si="40"/>
        <v>0</v>
      </c>
      <c r="T45" s="37">
        <f t="shared" si="36"/>
        <v>0</v>
      </c>
      <c r="U45" s="37">
        <f t="shared" si="36"/>
        <v>0</v>
      </c>
      <c r="V45" s="36">
        <f t="shared" si="36"/>
        <v>0</v>
      </c>
      <c r="X45" s="47"/>
      <c r="Y45" s="6" t="s">
        <v>10</v>
      </c>
      <c r="Z45" s="46"/>
      <c r="AA45" s="18">
        <f t="shared" si="44"/>
        <v>0</v>
      </c>
      <c r="AB45" s="18">
        <f t="shared" si="44"/>
        <v>0</v>
      </c>
      <c r="AC45" s="30">
        <f t="shared" ref="AC45:AC48" si="46">SUM(AA45:AB45)</f>
        <v>0</v>
      </c>
      <c r="AD45" s="47"/>
      <c r="AE45" s="20">
        <f t="shared" si="45"/>
        <v>0</v>
      </c>
      <c r="AF45" s="20">
        <f t="shared" si="45"/>
        <v>0</v>
      </c>
      <c r="AG45" s="32">
        <f t="shared" ref="AG45:AG48" si="47">SUM(AE45:AF45)</f>
        <v>0</v>
      </c>
      <c r="AH45" s="46"/>
      <c r="AI45" s="37">
        <f t="shared" si="43"/>
        <v>0</v>
      </c>
      <c r="AJ45" s="37">
        <f t="shared" si="43"/>
        <v>0</v>
      </c>
      <c r="AK45" s="36">
        <f t="shared" si="43"/>
        <v>0</v>
      </c>
      <c r="AL45" s="46"/>
    </row>
    <row r="46" spans="1:38" x14ac:dyDescent="0.35">
      <c r="A46" s="11">
        <v>13</v>
      </c>
      <c r="B46" s="97"/>
      <c r="C46" s="97"/>
      <c r="D46" s="40"/>
      <c r="E46" s="40"/>
      <c r="F46" s="83">
        <v>0</v>
      </c>
      <c r="G46" s="83">
        <v>0</v>
      </c>
      <c r="H46" s="83">
        <v>0</v>
      </c>
      <c r="I46" s="83">
        <v>0</v>
      </c>
      <c r="J46" s="83">
        <v>0</v>
      </c>
      <c r="K46" s="83">
        <v>0</v>
      </c>
      <c r="L46" s="18">
        <f t="shared" si="32"/>
        <v>0</v>
      </c>
      <c r="M46" s="18">
        <f t="shared" si="33"/>
        <v>0</v>
      </c>
      <c r="N46" s="19">
        <f t="shared" si="39"/>
        <v>0</v>
      </c>
      <c r="O46" s="43"/>
      <c r="P46" s="20">
        <f t="shared" si="34"/>
        <v>0</v>
      </c>
      <c r="Q46" s="20">
        <f t="shared" si="35"/>
        <v>0</v>
      </c>
      <c r="R46" s="21">
        <f t="shared" si="40"/>
        <v>0</v>
      </c>
      <c r="T46" s="37">
        <f t="shared" si="36"/>
        <v>0</v>
      </c>
      <c r="U46" s="37">
        <f t="shared" si="36"/>
        <v>0</v>
      </c>
      <c r="V46" s="36">
        <f t="shared" si="36"/>
        <v>0</v>
      </c>
      <c r="X46" s="47"/>
      <c r="Y46" s="6" t="s">
        <v>11</v>
      </c>
      <c r="Z46" s="46"/>
      <c r="AA46" s="18">
        <f t="shared" si="44"/>
        <v>0</v>
      </c>
      <c r="AB46" s="18">
        <f t="shared" si="44"/>
        <v>0</v>
      </c>
      <c r="AC46" s="30">
        <f t="shared" si="46"/>
        <v>0</v>
      </c>
      <c r="AD46" s="47"/>
      <c r="AE46" s="20">
        <f t="shared" si="45"/>
        <v>0</v>
      </c>
      <c r="AF46" s="20">
        <f t="shared" si="45"/>
        <v>0</v>
      </c>
      <c r="AG46" s="32">
        <f t="shared" si="47"/>
        <v>0</v>
      </c>
      <c r="AH46" s="46"/>
      <c r="AI46" s="37">
        <f t="shared" si="43"/>
        <v>0</v>
      </c>
      <c r="AJ46" s="37">
        <f t="shared" si="43"/>
        <v>0</v>
      </c>
      <c r="AK46" s="36">
        <f t="shared" si="43"/>
        <v>0</v>
      </c>
      <c r="AL46" s="46"/>
    </row>
    <row r="47" spans="1:38" x14ac:dyDescent="0.35">
      <c r="A47" s="11">
        <v>14</v>
      </c>
      <c r="B47" s="97"/>
      <c r="C47" s="97"/>
      <c r="D47" s="40"/>
      <c r="E47" s="40"/>
      <c r="F47" s="83">
        <v>0</v>
      </c>
      <c r="G47" s="83">
        <v>0</v>
      </c>
      <c r="H47" s="83">
        <v>0</v>
      </c>
      <c r="I47" s="83">
        <v>0</v>
      </c>
      <c r="J47" s="83">
        <v>0</v>
      </c>
      <c r="K47" s="83">
        <v>0</v>
      </c>
      <c r="L47" s="18">
        <f t="shared" si="32"/>
        <v>0</v>
      </c>
      <c r="M47" s="18">
        <f t="shared" si="33"/>
        <v>0</v>
      </c>
      <c r="N47" s="19">
        <f t="shared" si="39"/>
        <v>0</v>
      </c>
      <c r="O47" s="43"/>
      <c r="P47" s="20">
        <f t="shared" si="34"/>
        <v>0</v>
      </c>
      <c r="Q47" s="20">
        <f t="shared" si="35"/>
        <v>0</v>
      </c>
      <c r="R47" s="21">
        <f t="shared" si="40"/>
        <v>0</v>
      </c>
      <c r="T47" s="37">
        <f t="shared" si="36"/>
        <v>0</v>
      </c>
      <c r="U47" s="37">
        <f t="shared" si="36"/>
        <v>0</v>
      </c>
      <c r="V47" s="36">
        <f t="shared" si="36"/>
        <v>0</v>
      </c>
      <c r="X47" s="47"/>
      <c r="Y47" s="6" t="s">
        <v>12</v>
      </c>
      <c r="Z47" s="46"/>
      <c r="AA47" s="18">
        <f t="shared" si="44"/>
        <v>0</v>
      </c>
      <c r="AB47" s="18">
        <f t="shared" si="44"/>
        <v>0</v>
      </c>
      <c r="AC47" s="30">
        <f t="shared" si="46"/>
        <v>0</v>
      </c>
      <c r="AD47" s="47"/>
      <c r="AE47" s="20">
        <f t="shared" si="45"/>
        <v>0</v>
      </c>
      <c r="AF47" s="20">
        <f t="shared" si="45"/>
        <v>0</v>
      </c>
      <c r="AG47" s="32">
        <f t="shared" si="47"/>
        <v>0</v>
      </c>
      <c r="AH47" s="46"/>
      <c r="AI47" s="37">
        <f t="shared" si="43"/>
        <v>0</v>
      </c>
      <c r="AJ47" s="37">
        <f t="shared" si="43"/>
        <v>0</v>
      </c>
      <c r="AK47" s="36">
        <f t="shared" si="43"/>
        <v>0</v>
      </c>
      <c r="AL47" s="46"/>
    </row>
    <row r="48" spans="1:38" x14ac:dyDescent="0.35">
      <c r="A48" s="11">
        <v>15</v>
      </c>
      <c r="B48" s="97"/>
      <c r="C48" s="97"/>
      <c r="D48" s="40"/>
      <c r="E48" s="40"/>
      <c r="F48" s="83">
        <v>0</v>
      </c>
      <c r="G48" s="83">
        <v>0</v>
      </c>
      <c r="H48" s="83">
        <v>0</v>
      </c>
      <c r="I48" s="83">
        <v>0</v>
      </c>
      <c r="J48" s="83">
        <v>0</v>
      </c>
      <c r="K48" s="83">
        <v>0</v>
      </c>
      <c r="L48" s="18">
        <f t="shared" si="32"/>
        <v>0</v>
      </c>
      <c r="M48" s="18">
        <f t="shared" si="33"/>
        <v>0</v>
      </c>
      <c r="N48" s="19">
        <f t="shared" si="39"/>
        <v>0</v>
      </c>
      <c r="O48" s="43"/>
      <c r="P48" s="20">
        <f t="shared" si="34"/>
        <v>0</v>
      </c>
      <c r="Q48" s="20">
        <f t="shared" si="35"/>
        <v>0</v>
      </c>
      <c r="R48" s="21">
        <f t="shared" si="40"/>
        <v>0</v>
      </c>
      <c r="T48" s="37">
        <f t="shared" si="36"/>
        <v>0</v>
      </c>
      <c r="U48" s="37">
        <f t="shared" si="36"/>
        <v>0</v>
      </c>
      <c r="V48" s="36">
        <f t="shared" si="36"/>
        <v>0</v>
      </c>
      <c r="X48" s="47"/>
      <c r="Y48" s="6" t="s">
        <v>14</v>
      </c>
      <c r="Z48" s="46"/>
      <c r="AA48" s="18">
        <f t="shared" si="44"/>
        <v>0</v>
      </c>
      <c r="AB48" s="18">
        <f t="shared" si="44"/>
        <v>0</v>
      </c>
      <c r="AC48" s="30">
        <f t="shared" si="46"/>
        <v>0</v>
      </c>
      <c r="AD48" s="47"/>
      <c r="AE48" s="20">
        <f t="shared" si="45"/>
        <v>0</v>
      </c>
      <c r="AF48" s="20">
        <f t="shared" si="45"/>
        <v>0</v>
      </c>
      <c r="AG48" s="32">
        <f t="shared" si="47"/>
        <v>0</v>
      </c>
      <c r="AH48" s="46"/>
      <c r="AI48" s="37">
        <f t="shared" si="43"/>
        <v>0</v>
      </c>
      <c r="AJ48" s="37">
        <f t="shared" si="43"/>
        <v>0</v>
      </c>
      <c r="AK48" s="36">
        <f t="shared" si="43"/>
        <v>0</v>
      </c>
      <c r="AL48" s="46"/>
    </row>
    <row r="49" spans="2:38" x14ac:dyDescent="0.35">
      <c r="B49" s="7"/>
      <c r="F49" s="82">
        <f t="shared" ref="F49:H49" si="48">SUM(F34:F48)</f>
        <v>0</v>
      </c>
      <c r="G49" s="82">
        <f t="shared" si="48"/>
        <v>0</v>
      </c>
      <c r="H49" s="82">
        <f t="shared" si="48"/>
        <v>0</v>
      </c>
      <c r="I49" s="82">
        <f>SUM(I34:I48)</f>
        <v>0</v>
      </c>
      <c r="J49" s="82">
        <f t="shared" ref="J49:L49" si="49">SUM(J34:J48)</f>
        <v>0</v>
      </c>
      <c r="K49" s="82">
        <f t="shared" si="49"/>
        <v>0</v>
      </c>
      <c r="L49" s="22">
        <f t="shared" si="49"/>
        <v>0</v>
      </c>
      <c r="M49" s="22">
        <f>SUM(M34:M48)</f>
        <v>0</v>
      </c>
      <c r="N49" s="23">
        <f t="shared" ref="N49" si="50">SUM(N34:N48)</f>
        <v>0</v>
      </c>
      <c r="O49" s="43"/>
      <c r="P49" s="24">
        <f t="shared" ref="P49:Q49" si="51">SUM(P34:P48)</f>
        <v>0</v>
      </c>
      <c r="Q49" s="24">
        <f t="shared" si="51"/>
        <v>0</v>
      </c>
      <c r="R49" s="25">
        <f>SUM(R34:R48)</f>
        <v>0</v>
      </c>
      <c r="T49" s="36">
        <f>L49+P49</f>
        <v>0</v>
      </c>
      <c r="U49" s="36">
        <f>M49+Q49</f>
        <v>0</v>
      </c>
      <c r="V49" s="34">
        <f>N49+R49</f>
        <v>0</v>
      </c>
      <c r="X49" s="47"/>
      <c r="Y49" s="8" t="s">
        <v>15</v>
      </c>
      <c r="Z49" s="49"/>
      <c r="AA49" s="30">
        <f>SUM(AA43:AA48)</f>
        <v>0</v>
      </c>
      <c r="AB49" s="30">
        <f>SUM(AB43:AB48)</f>
        <v>0</v>
      </c>
      <c r="AC49" s="31">
        <f>SUM(AC43:AC48)</f>
        <v>0</v>
      </c>
      <c r="AD49" s="47"/>
      <c r="AE49" s="32">
        <f>SUM(AE43:AE48)</f>
        <v>0</v>
      </c>
      <c r="AF49" s="32">
        <f>SUM(AF43:AF48)</f>
        <v>0</v>
      </c>
      <c r="AG49" s="33">
        <f>SUM(AG43:AG48)</f>
        <v>0</v>
      </c>
      <c r="AH49" s="46"/>
      <c r="AI49" s="36">
        <f t="shared" si="43"/>
        <v>0</v>
      </c>
      <c r="AJ49" s="36">
        <f t="shared" si="43"/>
        <v>0</v>
      </c>
      <c r="AK49" s="34">
        <f t="shared" si="43"/>
        <v>0</v>
      </c>
      <c r="AL49" s="46"/>
    </row>
    <row r="50" spans="2:38" x14ac:dyDescent="0.35">
      <c r="O50" s="43"/>
      <c r="X50" s="46"/>
      <c r="Y50" s="46"/>
      <c r="Z50" s="46"/>
      <c r="AA50" s="46"/>
      <c r="AB50" s="46"/>
      <c r="AC50" s="46"/>
      <c r="AD50" s="46"/>
      <c r="AE50" s="46"/>
      <c r="AF50" s="46"/>
      <c r="AG50" s="46"/>
      <c r="AH50" s="46"/>
      <c r="AI50" s="46"/>
      <c r="AJ50" s="46"/>
      <c r="AK50" s="46"/>
      <c r="AL50" s="46"/>
    </row>
    <row r="51" spans="2:38" x14ac:dyDescent="0.35">
      <c r="O51" s="43"/>
      <c r="X51" s="51"/>
      <c r="Y51" s="52">
        <f>C8</f>
        <v>0</v>
      </c>
      <c r="Z51" s="53"/>
      <c r="AA51" s="101" t="s">
        <v>0</v>
      </c>
      <c r="AB51" s="102"/>
      <c r="AC51" s="103"/>
      <c r="AD51" s="51"/>
      <c r="AE51" s="104" t="s">
        <v>1</v>
      </c>
      <c r="AF51" s="105"/>
      <c r="AG51" s="106"/>
      <c r="AH51" s="50"/>
      <c r="AI51" s="107" t="s">
        <v>2</v>
      </c>
      <c r="AJ51" s="108"/>
      <c r="AK51" s="109"/>
      <c r="AL51" s="53"/>
    </row>
    <row r="52" spans="2:38" ht="14.5" customHeight="1" x14ac:dyDescent="0.35">
      <c r="B52" s="110" t="s">
        <v>18</v>
      </c>
      <c r="C52" s="93"/>
      <c r="D52" s="93"/>
      <c r="E52" s="93"/>
      <c r="F52" s="93"/>
      <c r="G52" s="93"/>
      <c r="H52" s="93"/>
      <c r="I52" s="93"/>
      <c r="J52" s="93"/>
      <c r="K52" s="93"/>
      <c r="L52" s="93"/>
      <c r="M52" s="93"/>
      <c r="N52" s="94"/>
      <c r="O52" s="43"/>
      <c r="X52" s="51"/>
      <c r="Y52" s="53"/>
      <c r="Z52" s="53"/>
      <c r="AA52" s="26" t="s">
        <v>3</v>
      </c>
      <c r="AB52" s="26" t="s">
        <v>4</v>
      </c>
      <c r="AC52" s="27" t="s">
        <v>15</v>
      </c>
      <c r="AD52" s="51"/>
      <c r="AE52" s="28" t="s">
        <v>3</v>
      </c>
      <c r="AF52" s="28" t="s">
        <v>4</v>
      </c>
      <c r="AG52" s="29" t="s">
        <v>15</v>
      </c>
      <c r="AH52" s="50"/>
      <c r="AI52" s="35" t="s">
        <v>3</v>
      </c>
      <c r="AJ52" s="35" t="s">
        <v>4</v>
      </c>
      <c r="AK52" s="35" t="s">
        <v>58</v>
      </c>
      <c r="AL52" s="53"/>
    </row>
    <row r="53" spans="2:38" ht="14.5" customHeight="1" x14ac:dyDescent="0.35">
      <c r="B53" s="111"/>
      <c r="C53" s="95"/>
      <c r="D53" s="95"/>
      <c r="E53" s="95"/>
      <c r="F53" s="95"/>
      <c r="G53" s="95"/>
      <c r="H53" s="95"/>
      <c r="I53" s="95"/>
      <c r="J53" s="95"/>
      <c r="K53" s="95"/>
      <c r="L53" s="95"/>
      <c r="M53" s="95"/>
      <c r="N53" s="96"/>
      <c r="O53" s="43"/>
      <c r="X53" s="51"/>
      <c r="Y53" s="6" t="s">
        <v>6</v>
      </c>
      <c r="Z53" s="50"/>
      <c r="AA53" s="18">
        <f>SUMIF($D$14:$D$28,$Y$51,L$14:L$28)</f>
        <v>0</v>
      </c>
      <c r="AB53" s="18">
        <f>SUMIF($D$14:$D$28,$Y$51,M$14:M$28)</f>
        <v>0</v>
      </c>
      <c r="AC53" s="30">
        <f>SUM(AA53:AB53)</f>
        <v>0</v>
      </c>
      <c r="AD53" s="51"/>
      <c r="AE53" s="20">
        <f>SUMIF($D$14:$D$28,$Y$51,P$14:P$28)</f>
        <v>0</v>
      </c>
      <c r="AF53" s="20">
        <f>SUMIF($D$14:$D$28,$Y$51,Q$14:Q$28)</f>
        <v>0</v>
      </c>
      <c r="AG53" s="32">
        <f>SUM(AE53:AF53)</f>
        <v>0</v>
      </c>
      <c r="AH53" s="50"/>
      <c r="AI53" s="37">
        <f>AA53+AE53</f>
        <v>0</v>
      </c>
      <c r="AJ53" s="37">
        <f t="shared" ref="AJ53:AK59" si="52">AB53+AF53</f>
        <v>0</v>
      </c>
      <c r="AK53" s="36">
        <f t="shared" si="52"/>
        <v>0</v>
      </c>
      <c r="AL53" s="50"/>
    </row>
    <row r="54" spans="2:38" ht="14.5" customHeight="1" x14ac:dyDescent="0.35">
      <c r="B54" s="91" t="s">
        <v>6</v>
      </c>
      <c r="C54" s="93"/>
      <c r="D54" s="93"/>
      <c r="E54" s="93"/>
      <c r="F54" s="93"/>
      <c r="G54" s="93"/>
      <c r="H54" s="93"/>
      <c r="I54" s="93"/>
      <c r="J54" s="93"/>
      <c r="K54" s="93"/>
      <c r="L54" s="93"/>
      <c r="M54" s="93"/>
      <c r="N54" s="94"/>
      <c r="X54" s="51"/>
      <c r="Y54" s="6" t="s">
        <v>8</v>
      </c>
      <c r="Z54" s="50"/>
      <c r="AA54" s="18">
        <f t="shared" ref="AA54:AB58" si="53">SUMIFS(L$34:L$48,$E$34:$E$48,$Y$51,$D$34:$D$48,$Y54)</f>
        <v>0</v>
      </c>
      <c r="AB54" s="18">
        <f t="shared" si="53"/>
        <v>0</v>
      </c>
      <c r="AC54" s="30">
        <f>SUM(AA54:AB54)</f>
        <v>0</v>
      </c>
      <c r="AD54" s="51"/>
      <c r="AE54" s="20">
        <f t="shared" ref="AE54:AF58" si="54">SUMIFS(P$34:P$48,$E$34:$E$48,$Y$51,$D$34:$D$48,$Y54)</f>
        <v>0</v>
      </c>
      <c r="AF54" s="20">
        <f t="shared" si="54"/>
        <v>0</v>
      </c>
      <c r="AG54" s="32">
        <f>SUM(AE54:AF54)</f>
        <v>0</v>
      </c>
      <c r="AH54" s="50"/>
      <c r="AI54" s="37">
        <f>AA54+AE54</f>
        <v>0</v>
      </c>
      <c r="AJ54" s="37">
        <f t="shared" si="52"/>
        <v>0</v>
      </c>
      <c r="AK54" s="36">
        <f t="shared" si="52"/>
        <v>0</v>
      </c>
      <c r="AL54" s="50"/>
    </row>
    <row r="55" spans="2:38" ht="14.5" customHeight="1" x14ac:dyDescent="0.35">
      <c r="B55" s="92"/>
      <c r="C55" s="95"/>
      <c r="D55" s="95"/>
      <c r="E55" s="95"/>
      <c r="F55" s="95"/>
      <c r="G55" s="95"/>
      <c r="H55" s="95"/>
      <c r="I55" s="95"/>
      <c r="J55" s="95"/>
      <c r="K55" s="95"/>
      <c r="L55" s="95"/>
      <c r="M55" s="95"/>
      <c r="N55" s="96"/>
      <c r="X55" s="51"/>
      <c r="Y55" s="6" t="s">
        <v>10</v>
      </c>
      <c r="Z55" s="50"/>
      <c r="AA55" s="18">
        <f t="shared" si="53"/>
        <v>0</v>
      </c>
      <c r="AB55" s="18">
        <f t="shared" si="53"/>
        <v>0</v>
      </c>
      <c r="AC55" s="30">
        <f t="shared" ref="AC55:AC58" si="55">SUM(AA55:AB55)</f>
        <v>0</v>
      </c>
      <c r="AD55" s="51"/>
      <c r="AE55" s="20">
        <f t="shared" si="54"/>
        <v>0</v>
      </c>
      <c r="AF55" s="20">
        <f t="shared" si="54"/>
        <v>0</v>
      </c>
      <c r="AG55" s="32">
        <f t="shared" ref="AG55:AG58" si="56">SUM(AE55:AF55)</f>
        <v>0</v>
      </c>
      <c r="AH55" s="50"/>
      <c r="AI55" s="37">
        <f t="shared" ref="AI55:AI59" si="57">AA55+AE55</f>
        <v>0</v>
      </c>
      <c r="AJ55" s="37">
        <f t="shared" si="52"/>
        <v>0</v>
      </c>
      <c r="AK55" s="36">
        <f t="shared" si="52"/>
        <v>0</v>
      </c>
      <c r="AL55" s="50"/>
    </row>
    <row r="56" spans="2:38" ht="14.5" customHeight="1" x14ac:dyDescent="0.35">
      <c r="B56" s="91" t="s">
        <v>8</v>
      </c>
      <c r="C56" s="93"/>
      <c r="D56" s="93"/>
      <c r="E56" s="93"/>
      <c r="F56" s="93"/>
      <c r="G56" s="93"/>
      <c r="H56" s="93"/>
      <c r="I56" s="93"/>
      <c r="J56" s="93"/>
      <c r="K56" s="93"/>
      <c r="L56" s="93"/>
      <c r="M56" s="93"/>
      <c r="N56" s="94"/>
      <c r="X56" s="51"/>
      <c r="Y56" s="6" t="s">
        <v>11</v>
      </c>
      <c r="Z56" s="50"/>
      <c r="AA56" s="18">
        <f t="shared" si="53"/>
        <v>0</v>
      </c>
      <c r="AB56" s="18">
        <f t="shared" si="53"/>
        <v>0</v>
      </c>
      <c r="AC56" s="30">
        <f t="shared" si="55"/>
        <v>0</v>
      </c>
      <c r="AD56" s="51"/>
      <c r="AE56" s="20">
        <f t="shared" si="54"/>
        <v>0</v>
      </c>
      <c r="AF56" s="20">
        <f t="shared" si="54"/>
        <v>0</v>
      </c>
      <c r="AG56" s="32">
        <f t="shared" si="56"/>
        <v>0</v>
      </c>
      <c r="AH56" s="50"/>
      <c r="AI56" s="37">
        <f t="shared" si="57"/>
        <v>0</v>
      </c>
      <c r="AJ56" s="37">
        <f t="shared" si="52"/>
        <v>0</v>
      </c>
      <c r="AK56" s="36">
        <f t="shared" si="52"/>
        <v>0</v>
      </c>
      <c r="AL56" s="50"/>
    </row>
    <row r="57" spans="2:38" ht="14.5" customHeight="1" x14ac:dyDescent="0.35">
      <c r="B57" s="92"/>
      <c r="C57" s="95"/>
      <c r="D57" s="95"/>
      <c r="E57" s="95"/>
      <c r="F57" s="95"/>
      <c r="G57" s="95"/>
      <c r="H57" s="95"/>
      <c r="I57" s="95"/>
      <c r="J57" s="95"/>
      <c r="K57" s="95"/>
      <c r="L57" s="95"/>
      <c r="M57" s="95"/>
      <c r="N57" s="96"/>
      <c r="X57" s="51"/>
      <c r="Y57" s="6" t="s">
        <v>12</v>
      </c>
      <c r="Z57" s="50"/>
      <c r="AA57" s="18">
        <f t="shared" si="53"/>
        <v>0</v>
      </c>
      <c r="AB57" s="18">
        <f t="shared" si="53"/>
        <v>0</v>
      </c>
      <c r="AC57" s="30">
        <f t="shared" si="55"/>
        <v>0</v>
      </c>
      <c r="AD57" s="51"/>
      <c r="AE57" s="20">
        <f t="shared" si="54"/>
        <v>0</v>
      </c>
      <c r="AF57" s="20">
        <f t="shared" si="54"/>
        <v>0</v>
      </c>
      <c r="AG57" s="32">
        <f t="shared" si="56"/>
        <v>0</v>
      </c>
      <c r="AH57" s="50"/>
      <c r="AI57" s="37">
        <f t="shared" si="57"/>
        <v>0</v>
      </c>
      <c r="AJ57" s="37">
        <f t="shared" si="52"/>
        <v>0</v>
      </c>
      <c r="AK57" s="36">
        <f t="shared" si="52"/>
        <v>0</v>
      </c>
      <c r="AL57" s="50"/>
    </row>
    <row r="58" spans="2:38" ht="14.5" customHeight="1" x14ac:dyDescent="0.35">
      <c r="B58" s="91" t="s">
        <v>10</v>
      </c>
      <c r="C58" s="93"/>
      <c r="D58" s="93"/>
      <c r="E58" s="93"/>
      <c r="F58" s="93"/>
      <c r="G58" s="93"/>
      <c r="H58" s="93"/>
      <c r="I58" s="93"/>
      <c r="J58" s="93"/>
      <c r="K58" s="93"/>
      <c r="L58" s="93"/>
      <c r="M58" s="93"/>
      <c r="N58" s="94"/>
      <c r="X58" s="51"/>
      <c r="Y58" s="6" t="s">
        <v>14</v>
      </c>
      <c r="Z58" s="50"/>
      <c r="AA58" s="18">
        <f t="shared" si="53"/>
        <v>0</v>
      </c>
      <c r="AB58" s="18">
        <f t="shared" si="53"/>
        <v>0</v>
      </c>
      <c r="AC58" s="30">
        <f t="shared" si="55"/>
        <v>0</v>
      </c>
      <c r="AD58" s="51"/>
      <c r="AE58" s="20">
        <f t="shared" si="54"/>
        <v>0</v>
      </c>
      <c r="AF58" s="20">
        <f t="shared" si="54"/>
        <v>0</v>
      </c>
      <c r="AG58" s="32">
        <f t="shared" si="56"/>
        <v>0</v>
      </c>
      <c r="AH58" s="50"/>
      <c r="AI58" s="37">
        <f t="shared" si="57"/>
        <v>0</v>
      </c>
      <c r="AJ58" s="37">
        <f t="shared" si="52"/>
        <v>0</v>
      </c>
      <c r="AK58" s="36">
        <f t="shared" si="52"/>
        <v>0</v>
      </c>
      <c r="AL58" s="50"/>
    </row>
    <row r="59" spans="2:38" ht="14.5" customHeight="1" x14ac:dyDescent="0.35">
      <c r="B59" s="92"/>
      <c r="C59" s="95"/>
      <c r="D59" s="95"/>
      <c r="E59" s="95"/>
      <c r="F59" s="95"/>
      <c r="G59" s="95"/>
      <c r="H59" s="95"/>
      <c r="I59" s="95"/>
      <c r="J59" s="95"/>
      <c r="K59" s="95"/>
      <c r="L59" s="95"/>
      <c r="M59" s="95"/>
      <c r="N59" s="96"/>
      <c r="X59" s="51"/>
      <c r="Y59" s="8" t="s">
        <v>15</v>
      </c>
      <c r="Z59" s="50"/>
      <c r="AA59" s="30">
        <f>SUM(AA53:AA58)</f>
        <v>0</v>
      </c>
      <c r="AB59" s="30">
        <f>SUM(AB53:AB58)</f>
        <v>0</v>
      </c>
      <c r="AC59" s="31">
        <f>SUM(AC53:AC58)</f>
        <v>0</v>
      </c>
      <c r="AD59" s="51"/>
      <c r="AE59" s="32">
        <f>SUM(AE53:AE58)</f>
        <v>0</v>
      </c>
      <c r="AF59" s="32">
        <f>SUM(AF53:AF58)</f>
        <v>0</v>
      </c>
      <c r="AG59" s="33">
        <f>SUM(AG53:AG58)</f>
        <v>0</v>
      </c>
      <c r="AH59" s="50"/>
      <c r="AI59" s="36">
        <f t="shared" si="57"/>
        <v>0</v>
      </c>
      <c r="AJ59" s="36">
        <f t="shared" si="52"/>
        <v>0</v>
      </c>
      <c r="AK59" s="34">
        <f t="shared" si="52"/>
        <v>0</v>
      </c>
      <c r="AL59" s="50"/>
    </row>
    <row r="60" spans="2:38" ht="14.5" customHeight="1" x14ac:dyDescent="0.35">
      <c r="B60" s="91" t="s">
        <v>11</v>
      </c>
      <c r="C60" s="93"/>
      <c r="D60" s="93"/>
      <c r="E60" s="93"/>
      <c r="F60" s="93"/>
      <c r="G60" s="93"/>
      <c r="H60" s="93"/>
      <c r="I60" s="93"/>
      <c r="J60" s="93"/>
      <c r="K60" s="93"/>
      <c r="L60" s="93"/>
      <c r="M60" s="93"/>
      <c r="N60" s="94"/>
      <c r="X60" s="50"/>
      <c r="Y60" s="50"/>
      <c r="Z60" s="50"/>
      <c r="AA60" s="50"/>
      <c r="AB60" s="50"/>
      <c r="AC60" s="50"/>
      <c r="AD60" s="50"/>
      <c r="AE60" s="50"/>
      <c r="AF60" s="50"/>
      <c r="AG60" s="50"/>
      <c r="AH60" s="50"/>
      <c r="AI60" s="50"/>
      <c r="AJ60" s="50"/>
      <c r="AK60" s="50"/>
      <c r="AL60" s="50"/>
    </row>
    <row r="61" spans="2:38" ht="14.5" customHeight="1" x14ac:dyDescent="0.35">
      <c r="B61" s="92"/>
      <c r="C61" s="95"/>
      <c r="D61" s="95"/>
      <c r="E61" s="95"/>
      <c r="F61" s="95"/>
      <c r="G61" s="95"/>
      <c r="H61" s="95"/>
      <c r="I61" s="95"/>
      <c r="J61" s="95"/>
      <c r="K61" s="95"/>
      <c r="L61" s="95"/>
      <c r="M61" s="95"/>
      <c r="N61" s="96"/>
    </row>
    <row r="62" spans="2:38" ht="14.5" customHeight="1" x14ac:dyDescent="0.35">
      <c r="B62" s="91" t="s">
        <v>12</v>
      </c>
      <c r="C62" s="93"/>
      <c r="D62" s="93"/>
      <c r="E62" s="93"/>
      <c r="F62" s="93"/>
      <c r="G62" s="93"/>
      <c r="H62" s="93"/>
      <c r="I62" s="93"/>
      <c r="J62" s="93"/>
      <c r="K62" s="93"/>
      <c r="L62" s="93"/>
      <c r="M62" s="93"/>
      <c r="N62" s="94"/>
    </row>
    <row r="63" spans="2:38" ht="14.5" customHeight="1" x14ac:dyDescent="0.35">
      <c r="B63" s="92"/>
      <c r="C63" s="95"/>
      <c r="D63" s="95"/>
      <c r="E63" s="95"/>
      <c r="F63" s="95"/>
      <c r="G63" s="95"/>
      <c r="H63" s="95"/>
      <c r="I63" s="95"/>
      <c r="J63" s="95"/>
      <c r="K63" s="95"/>
      <c r="L63" s="95"/>
      <c r="M63" s="95"/>
      <c r="N63" s="96"/>
    </row>
    <row r="64" spans="2:38" ht="14.5" customHeight="1" x14ac:dyDescent="0.35">
      <c r="B64" s="91" t="s">
        <v>14</v>
      </c>
      <c r="C64" s="93"/>
      <c r="D64" s="93"/>
      <c r="E64" s="93"/>
      <c r="F64" s="93"/>
      <c r="G64" s="93"/>
      <c r="H64" s="93"/>
      <c r="I64" s="93"/>
      <c r="J64" s="93"/>
      <c r="K64" s="93"/>
      <c r="L64" s="93"/>
      <c r="M64" s="93"/>
      <c r="N64" s="94"/>
    </row>
    <row r="65" spans="2:14" ht="14.5" customHeight="1" x14ac:dyDescent="0.35">
      <c r="B65" s="92"/>
      <c r="C65" s="95"/>
      <c r="D65" s="95"/>
      <c r="E65" s="95"/>
      <c r="F65" s="95"/>
      <c r="G65" s="95"/>
      <c r="H65" s="95"/>
      <c r="I65" s="95"/>
      <c r="J65" s="95"/>
      <c r="K65" s="95"/>
      <c r="L65" s="95"/>
      <c r="M65" s="95"/>
      <c r="N65" s="96"/>
    </row>
  </sheetData>
  <sheetProtection sheet="1" objects="1" scenarios="1"/>
  <mergeCells count="81">
    <mergeCell ref="AI1:AK1"/>
    <mergeCell ref="L1:N1"/>
    <mergeCell ref="P1:R1"/>
    <mergeCell ref="T1:V1"/>
    <mergeCell ref="AA1:AC1"/>
    <mergeCell ref="AE1:AG1"/>
    <mergeCell ref="C3:D3"/>
    <mergeCell ref="J3:K3"/>
    <mergeCell ref="C4:D4"/>
    <mergeCell ref="J4:K4"/>
    <mergeCell ref="C5:D5"/>
    <mergeCell ref="J5:K5"/>
    <mergeCell ref="C6:D6"/>
    <mergeCell ref="J6:K6"/>
    <mergeCell ref="C7:D7"/>
    <mergeCell ref="J7:K7"/>
    <mergeCell ref="C8:D8"/>
    <mergeCell ref="J8:K8"/>
    <mergeCell ref="C9:D9"/>
    <mergeCell ref="J9:K9"/>
    <mergeCell ref="A11:D12"/>
    <mergeCell ref="E11:H12"/>
    <mergeCell ref="I11:I13"/>
    <mergeCell ref="J11:K12"/>
    <mergeCell ref="AA31:AC31"/>
    <mergeCell ref="AE31:AG31"/>
    <mergeCell ref="AI31:AK31"/>
    <mergeCell ref="L11:N12"/>
    <mergeCell ref="O11:O12"/>
    <mergeCell ref="P11:R12"/>
    <mergeCell ref="T11:V12"/>
    <mergeCell ref="AA11:AC11"/>
    <mergeCell ref="AE11:AG11"/>
    <mergeCell ref="AI11:AK11"/>
    <mergeCell ref="AA21:AC21"/>
    <mergeCell ref="AE21:AG21"/>
    <mergeCell ref="AI21:AK21"/>
    <mergeCell ref="A29:D29"/>
    <mergeCell ref="F32:H32"/>
    <mergeCell ref="I32:K32"/>
    <mergeCell ref="L32:N32"/>
    <mergeCell ref="P32:R32"/>
    <mergeCell ref="T32:V32"/>
    <mergeCell ref="AA41:AC41"/>
    <mergeCell ref="AE41:AG41"/>
    <mergeCell ref="AI41:AK41"/>
    <mergeCell ref="B33:C33"/>
    <mergeCell ref="B34:C34"/>
    <mergeCell ref="B35:C35"/>
    <mergeCell ref="B36:C36"/>
    <mergeCell ref="B37:C37"/>
    <mergeCell ref="B38:C38"/>
    <mergeCell ref="AA51:AC51"/>
    <mergeCell ref="AE51:AG51"/>
    <mergeCell ref="AI51:AK51"/>
    <mergeCell ref="B52:B53"/>
    <mergeCell ref="C52:N53"/>
    <mergeCell ref="B64:B65"/>
    <mergeCell ref="C64:N65"/>
    <mergeCell ref="B54:B55"/>
    <mergeCell ref="C54:N55"/>
    <mergeCell ref="B56:B57"/>
    <mergeCell ref="C56:N57"/>
    <mergeCell ref="B58:B59"/>
    <mergeCell ref="C58:N59"/>
    <mergeCell ref="C2:H2"/>
    <mergeCell ref="B60:B61"/>
    <mergeCell ref="C60:N61"/>
    <mergeCell ref="B62:B63"/>
    <mergeCell ref="C62:N63"/>
    <mergeCell ref="B48:C48"/>
    <mergeCell ref="B42:C42"/>
    <mergeCell ref="B43:C43"/>
    <mergeCell ref="B44:C44"/>
    <mergeCell ref="B45:C45"/>
    <mergeCell ref="B46:C46"/>
    <mergeCell ref="B47:C47"/>
    <mergeCell ref="B39:C39"/>
    <mergeCell ref="B40:C40"/>
    <mergeCell ref="B41:C41"/>
    <mergeCell ref="A32:E32"/>
  </mergeCells>
  <conditionalFormatting sqref="I14:I28">
    <cfRule type="cellIs" dxfId="9" priority="5" operator="notEqual">
      <formula>1</formula>
    </cfRule>
  </conditionalFormatting>
  <conditionalFormatting sqref="O14:O28">
    <cfRule type="cellIs" dxfId="6" priority="4" operator="notEqual">
      <formula>0.5</formula>
    </cfRule>
  </conditionalFormatting>
  <conditionalFormatting sqref="W9">
    <cfRule type="cellIs" dxfId="5" priority="1" operator="notEqual">
      <formula>$V$9</formula>
    </cfRule>
  </conditionalFormatting>
  <dataValidations count="5">
    <dataValidation type="whole" operator="greaterThanOrEqual" allowBlank="1" showInputMessage="1" showErrorMessage="1" errorTitle="Funds" error="Costs must be to the nearest dollar" sqref="F34:K48" xr:uid="{FA1F5C35-B3C7-4024-BF50-FA67F71B7EC4}">
      <formula1>0</formula1>
    </dataValidation>
    <dataValidation type="whole" allowBlank="1" showErrorMessage="1" errorTitle="Salary days per 6 months" error="This must be a whole number._x000a_The maximum is 100 days" promptTitle="Days per 6 months" prompt="This must be a whole number._x000a_The maximum is 100 days" sqref="E14:G28" xr:uid="{EB2B3F8F-19BB-402B-80F5-8A8C018376A9}">
      <formula1>0</formula1>
      <formula2>100</formula2>
    </dataValidation>
    <dataValidation type="list" allowBlank="1" showInputMessage="1" showErrorMessage="1" sqref="D49 C14:C28" xr:uid="{B2F5576D-6B64-4B2A-96B8-A6A89B47FFDC}">
      <formula1>Staff_level</formula1>
    </dataValidation>
    <dataValidation type="list" allowBlank="1" showInputMessage="1" showErrorMessage="1" sqref="D34:D48" xr:uid="{1E99803D-03F8-4B53-8E89-4F4DC0121184}">
      <formula1>Cost_category</formula1>
    </dataValidation>
    <dataValidation type="list" allowBlank="1" showInputMessage="1" showErrorMessage="1" sqref="D14:D28 E34:E48" xr:uid="{34D29DF2-2009-4762-B997-ACBE42450940}">
      <formula1>Organisations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 operator="notEqual" id="{948F045B-E7B0-4DDC-B876-389ABFF0ED84}">
            <xm:f>_xlfn.XLOOKUP(C14,Staff_level,'Personnel Rates'!D$3:D$7,0)</xm:f>
            <x14:dxf>
              <fill>
                <patternFill>
                  <bgColor rgb="FFFFFF00"/>
                </patternFill>
              </fill>
            </x14:dxf>
          </x14:cfRule>
          <xm:sqref>J14:J18</xm:sqref>
        </x14:conditionalFormatting>
        <x14:conditionalFormatting xmlns:xm="http://schemas.microsoft.com/office/excel/2006/main">
          <x14:cfRule type="cellIs" priority="2" operator="notEqual" id="{0BF7ADBC-A2A4-4208-953C-80710333EBF6}">
            <xm:f>_xlfn.XLOOKUP(C14,Staff_level,'Personnel Rates'!F$3:F$7,0)</xm:f>
            <x14:dxf>
              <fill>
                <patternFill>
                  <bgColor rgb="FFFFFF00"/>
                </patternFill>
              </fill>
            </x14:dxf>
          </x14:cfRule>
          <xm:sqref>K14:K28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E231-9259-437E-8EC0-9CDC77FED1C1}">
  <sheetPr>
    <tabColor rgb="FFFFFFCC"/>
  </sheetPr>
  <dimension ref="A1:AL65"/>
  <sheetViews>
    <sheetView zoomScale="80" zoomScaleNormal="80" workbookViewId="0">
      <selection activeCell="B38" sqref="B38:C38"/>
    </sheetView>
  </sheetViews>
  <sheetFormatPr defaultRowHeight="14.5" x14ac:dyDescent="0.35"/>
  <cols>
    <col min="1" max="1" width="3.7265625" customWidth="1"/>
    <col min="2" max="2" width="27" customWidth="1"/>
    <col min="3" max="3" width="21.81640625" customWidth="1"/>
    <col min="4" max="4" width="23.1796875" customWidth="1"/>
    <col min="5" max="5" width="15.7265625" customWidth="1"/>
    <col min="6" max="9" width="18.81640625" customWidth="1"/>
    <col min="10" max="14" width="15.26953125" customWidth="1"/>
    <col min="15" max="15" width="13" style="45" customWidth="1"/>
    <col min="16" max="18" width="15.26953125" customWidth="1"/>
    <col min="19" max="19" width="1.81640625" customWidth="1"/>
    <col min="20" max="22" width="15.26953125" customWidth="1"/>
    <col min="23" max="24" width="1.81640625" customWidth="1"/>
    <col min="25" max="25" width="22.81640625" bestFit="1" customWidth="1"/>
    <col min="26" max="26" width="1.81640625" customWidth="1"/>
    <col min="27" max="29" width="15.26953125" customWidth="1"/>
    <col min="30" max="30" width="1.81640625" customWidth="1"/>
    <col min="31" max="33" width="15.26953125" customWidth="1"/>
    <col min="34" max="34" width="1.81640625" customWidth="1"/>
    <col min="35" max="37" width="15.26953125" customWidth="1"/>
    <col min="38" max="38" width="1.81640625" customWidth="1"/>
  </cols>
  <sheetData>
    <row r="1" spans="1:38" s="62" customFormat="1" ht="16" x14ac:dyDescent="0.4">
      <c r="A1" s="60" t="s">
        <v>74</v>
      </c>
      <c r="B1" s="60"/>
      <c r="C1" s="61"/>
      <c r="J1"/>
      <c r="K1"/>
      <c r="L1" s="101" t="s">
        <v>0</v>
      </c>
      <c r="M1" s="102"/>
      <c r="N1" s="103"/>
      <c r="O1" s="43"/>
      <c r="P1" s="104" t="s">
        <v>1</v>
      </c>
      <c r="Q1" s="105"/>
      <c r="R1" s="106"/>
      <c r="S1"/>
      <c r="T1" s="107" t="s">
        <v>2</v>
      </c>
      <c r="U1" s="108"/>
      <c r="V1" s="109"/>
      <c r="W1"/>
      <c r="X1" s="47"/>
      <c r="Y1" s="48" t="str">
        <f>C3</f>
        <v>CSIRO</v>
      </c>
      <c r="Z1" s="46"/>
      <c r="AA1" s="101" t="s">
        <v>0</v>
      </c>
      <c r="AB1" s="102"/>
      <c r="AC1" s="103"/>
      <c r="AD1" s="47"/>
      <c r="AE1" s="104" t="s">
        <v>1</v>
      </c>
      <c r="AF1" s="105"/>
      <c r="AG1" s="106"/>
      <c r="AH1" s="46"/>
      <c r="AI1" s="107" t="s">
        <v>2</v>
      </c>
      <c r="AJ1" s="108"/>
      <c r="AK1" s="109"/>
      <c r="AL1" s="46"/>
    </row>
    <row r="2" spans="1:38" x14ac:dyDescent="0.35">
      <c r="B2" s="6" t="s">
        <v>5</v>
      </c>
      <c r="C2" s="88" t="s">
        <v>81</v>
      </c>
      <c r="D2" s="89"/>
      <c r="E2" s="89"/>
      <c r="F2" s="89"/>
      <c r="G2" s="89"/>
      <c r="H2" s="90"/>
      <c r="L2" s="26" t="s">
        <v>3</v>
      </c>
      <c r="M2" s="26" t="s">
        <v>4</v>
      </c>
      <c r="N2" s="27" t="s">
        <v>15</v>
      </c>
      <c r="O2" s="43"/>
      <c r="P2" s="28" t="s">
        <v>3</v>
      </c>
      <c r="Q2" s="28" t="s">
        <v>4</v>
      </c>
      <c r="R2" s="29" t="s">
        <v>15</v>
      </c>
      <c r="T2" s="35" t="s">
        <v>3</v>
      </c>
      <c r="U2" s="35" t="s">
        <v>4</v>
      </c>
      <c r="V2" s="35" t="s">
        <v>58</v>
      </c>
      <c r="X2" s="47"/>
      <c r="Y2" s="46"/>
      <c r="Z2" s="46"/>
      <c r="AA2" s="26" t="s">
        <v>3</v>
      </c>
      <c r="AB2" s="26" t="s">
        <v>4</v>
      </c>
      <c r="AC2" s="27" t="s">
        <v>15</v>
      </c>
      <c r="AD2" s="47"/>
      <c r="AE2" s="28" t="s">
        <v>3</v>
      </c>
      <c r="AF2" s="28" t="s">
        <v>4</v>
      </c>
      <c r="AG2" s="29" t="s">
        <v>15</v>
      </c>
      <c r="AH2" s="46"/>
      <c r="AI2" s="35" t="s">
        <v>3</v>
      </c>
      <c r="AJ2" s="35" t="s">
        <v>4</v>
      </c>
      <c r="AK2" s="35" t="s">
        <v>58</v>
      </c>
      <c r="AL2" s="46"/>
    </row>
    <row r="3" spans="1:38" x14ac:dyDescent="0.35">
      <c r="B3" s="6" t="s">
        <v>7</v>
      </c>
      <c r="C3" s="88" t="s">
        <v>63</v>
      </c>
      <c r="D3" s="90"/>
      <c r="J3" s="139" t="s">
        <v>6</v>
      </c>
      <c r="K3" s="140"/>
      <c r="L3" s="18">
        <f>(SUMIF($D$34:$D$48,$J3,L$34:L$48))+L29</f>
        <v>102845</v>
      </c>
      <c r="M3" s="18">
        <f>(SUMIF($D$34:$D$48,$J3,M$34:M$48))+M29</f>
        <v>31670</v>
      </c>
      <c r="N3" s="30">
        <f>SUM(L3:M3)</f>
        <v>134515</v>
      </c>
      <c r="O3" s="43"/>
      <c r="P3" s="20">
        <f>(SUMIF($D$34:$D$48,$J3,P$34:P$48))+P29</f>
        <v>80825</v>
      </c>
      <c r="Q3" s="20">
        <f>(SUMIF($D$34:$D$48,$J3,Q$34:Q$48))+Q29</f>
        <v>20281</v>
      </c>
      <c r="R3" s="32">
        <f>SUM(P3:Q3)</f>
        <v>101106</v>
      </c>
      <c r="T3" s="37">
        <f>L3+P3</f>
        <v>183670</v>
      </c>
      <c r="U3" s="37">
        <f>M3+Q3</f>
        <v>51951</v>
      </c>
      <c r="V3" s="36">
        <f t="shared" ref="T3:V8" si="0">N3+R3</f>
        <v>235621</v>
      </c>
      <c r="X3" s="47"/>
      <c r="Y3" s="6" t="s">
        <v>6</v>
      </c>
      <c r="Z3" s="46"/>
      <c r="AA3" s="18">
        <f>SUMIF($D$14:$D$28,$Y$1,L$14:L$28)</f>
        <v>45250</v>
      </c>
      <c r="AB3" s="18">
        <f>SUMIF($D$14:$D$28,$Y$1,M$14:M$28)</f>
        <v>9360</v>
      </c>
      <c r="AC3" s="30">
        <f>SUM(AA3:AB3)</f>
        <v>54610</v>
      </c>
      <c r="AD3" s="47"/>
      <c r="AE3" s="20">
        <f>SUMIF($D$14:$D$28,$Y$1,P$14:P$28)</f>
        <v>27150</v>
      </c>
      <c r="AF3" s="20">
        <f>SUMIF($D$14:$D$28,$Y$1,Q$14:Q$28)</f>
        <v>5616</v>
      </c>
      <c r="AG3" s="32">
        <f>SUM(AE3:AF3)</f>
        <v>32766</v>
      </c>
      <c r="AH3" s="46"/>
      <c r="AI3" s="37">
        <f t="shared" ref="AI3:AK9" si="1">AA3+AE3</f>
        <v>72400</v>
      </c>
      <c r="AJ3" s="37">
        <f t="shared" si="1"/>
        <v>14976</v>
      </c>
      <c r="AK3" s="36">
        <f t="shared" si="1"/>
        <v>87376</v>
      </c>
      <c r="AL3" s="46"/>
    </row>
    <row r="4" spans="1:38" x14ac:dyDescent="0.35">
      <c r="B4" s="6" t="s">
        <v>52</v>
      </c>
      <c r="C4" s="88" t="s">
        <v>57</v>
      </c>
      <c r="D4" s="90"/>
      <c r="J4" s="139" t="s">
        <v>8</v>
      </c>
      <c r="K4" s="140"/>
      <c r="L4" s="18">
        <f t="shared" ref="L4:M8" si="2">SUMIF($D$34:$D$48,$J4,L$34:L$48)</f>
        <v>21000</v>
      </c>
      <c r="M4" s="18">
        <f t="shared" si="2"/>
        <v>7000</v>
      </c>
      <c r="N4" s="30">
        <f>SUM(L4:M4)</f>
        <v>28000</v>
      </c>
      <c r="O4" s="43"/>
      <c r="P4" s="20">
        <f t="shared" ref="P4:Q8" si="3">SUMIF($D$34:$D$48,$J4,P$34:P$48)</f>
        <v>11000</v>
      </c>
      <c r="Q4" s="20">
        <f t="shared" si="3"/>
        <v>1000</v>
      </c>
      <c r="R4" s="32">
        <f>SUM(P4:Q4)</f>
        <v>12000</v>
      </c>
      <c r="T4" s="37">
        <f t="shared" si="0"/>
        <v>32000</v>
      </c>
      <c r="U4" s="37">
        <f t="shared" si="0"/>
        <v>8000</v>
      </c>
      <c r="V4" s="36">
        <f t="shared" si="0"/>
        <v>40000</v>
      </c>
      <c r="X4" s="47"/>
      <c r="Y4" s="6" t="s">
        <v>8</v>
      </c>
      <c r="Z4" s="46"/>
      <c r="AA4" s="18">
        <f t="shared" ref="AA4:AB8" si="4">SUMIFS(L$34:L$48,$E$34:$E$48,$Y$1,$D$34:$D$48,$Y4)</f>
        <v>0</v>
      </c>
      <c r="AB4" s="18">
        <f t="shared" si="4"/>
        <v>0</v>
      </c>
      <c r="AC4" s="30">
        <f>SUM(AA4:AB4)</f>
        <v>0</v>
      </c>
      <c r="AD4" s="47"/>
      <c r="AE4" s="20">
        <f t="shared" ref="AE4:AF8" si="5">SUMIFS(P$34:P$48,$E$34:$E$48,$Y$1,$D$34:$D$48,$Y4)</f>
        <v>0</v>
      </c>
      <c r="AF4" s="20">
        <f t="shared" si="5"/>
        <v>0</v>
      </c>
      <c r="AG4" s="32">
        <f>SUM(AE4:AF4)</f>
        <v>0</v>
      </c>
      <c r="AH4" s="46"/>
      <c r="AI4" s="37">
        <f t="shared" si="1"/>
        <v>0</v>
      </c>
      <c r="AJ4" s="37">
        <f t="shared" si="1"/>
        <v>0</v>
      </c>
      <c r="AK4" s="36">
        <f t="shared" si="1"/>
        <v>0</v>
      </c>
      <c r="AL4" s="46"/>
    </row>
    <row r="5" spans="1:38" x14ac:dyDescent="0.35">
      <c r="B5" s="6" t="s">
        <v>53</v>
      </c>
      <c r="C5" s="88" t="s">
        <v>64</v>
      </c>
      <c r="D5" s="90"/>
      <c r="F5" s="68"/>
      <c r="G5" s="69" t="s">
        <v>83</v>
      </c>
      <c r="H5" s="70" t="s">
        <v>13</v>
      </c>
      <c r="J5" s="139" t="s">
        <v>10</v>
      </c>
      <c r="K5" s="140"/>
      <c r="L5" s="18">
        <f t="shared" si="2"/>
        <v>40000</v>
      </c>
      <c r="M5" s="18">
        <f t="shared" si="2"/>
        <v>0</v>
      </c>
      <c r="N5" s="30">
        <f t="shared" ref="N5:N8" si="6">SUM(L5:M5)</f>
        <v>40000</v>
      </c>
      <c r="O5" s="43"/>
      <c r="P5" s="20">
        <f t="shared" si="3"/>
        <v>0</v>
      </c>
      <c r="Q5" s="20">
        <f t="shared" si="3"/>
        <v>0</v>
      </c>
      <c r="R5" s="32">
        <f t="shared" ref="R5:R8" si="7">SUM(P5:Q5)</f>
        <v>0</v>
      </c>
      <c r="T5" s="37">
        <f t="shared" si="0"/>
        <v>40000</v>
      </c>
      <c r="U5" s="37">
        <f t="shared" si="0"/>
        <v>0</v>
      </c>
      <c r="V5" s="36">
        <f t="shared" si="0"/>
        <v>40000</v>
      </c>
      <c r="X5" s="47"/>
      <c r="Y5" s="6" t="s">
        <v>10</v>
      </c>
      <c r="Z5" s="46"/>
      <c r="AA5" s="18">
        <f t="shared" si="4"/>
        <v>40000</v>
      </c>
      <c r="AB5" s="18">
        <f t="shared" si="4"/>
        <v>0</v>
      </c>
      <c r="AC5" s="30">
        <f t="shared" ref="AC5:AC8" si="8">SUM(AA5:AB5)</f>
        <v>40000</v>
      </c>
      <c r="AD5" s="47"/>
      <c r="AE5" s="20">
        <f t="shared" si="5"/>
        <v>0</v>
      </c>
      <c r="AF5" s="20">
        <f t="shared" si="5"/>
        <v>0</v>
      </c>
      <c r="AG5" s="32">
        <f t="shared" ref="AG5:AG8" si="9">SUM(AE5:AF5)</f>
        <v>0</v>
      </c>
      <c r="AH5" s="46"/>
      <c r="AI5" s="37">
        <f t="shared" si="1"/>
        <v>40000</v>
      </c>
      <c r="AJ5" s="37">
        <f t="shared" si="1"/>
        <v>0</v>
      </c>
      <c r="AK5" s="36">
        <f t="shared" si="1"/>
        <v>40000</v>
      </c>
      <c r="AL5" s="46"/>
    </row>
    <row r="6" spans="1:38" x14ac:dyDescent="0.35">
      <c r="B6" s="6" t="s">
        <v>54</v>
      </c>
      <c r="C6" s="88" t="s">
        <v>65</v>
      </c>
      <c r="D6" s="90"/>
      <c r="F6" s="71" t="s">
        <v>15</v>
      </c>
      <c r="G6" s="72">
        <f>N9</f>
        <v>223515</v>
      </c>
      <c r="H6" s="73">
        <f>R9</f>
        <v>114606</v>
      </c>
      <c r="J6" s="139" t="s">
        <v>11</v>
      </c>
      <c r="K6" s="140"/>
      <c r="L6" s="18">
        <f t="shared" si="2"/>
        <v>4000</v>
      </c>
      <c r="M6" s="18">
        <f t="shared" si="2"/>
        <v>2000</v>
      </c>
      <c r="N6" s="30">
        <f t="shared" si="6"/>
        <v>6000</v>
      </c>
      <c r="O6" s="43"/>
      <c r="P6" s="20">
        <f t="shared" si="3"/>
        <v>1000</v>
      </c>
      <c r="Q6" s="20">
        <f t="shared" si="3"/>
        <v>500</v>
      </c>
      <c r="R6" s="32">
        <f t="shared" si="7"/>
        <v>1500</v>
      </c>
      <c r="T6" s="37">
        <f t="shared" si="0"/>
        <v>5000</v>
      </c>
      <c r="U6" s="37">
        <f t="shared" si="0"/>
        <v>2500</v>
      </c>
      <c r="V6" s="36">
        <f t="shared" si="0"/>
        <v>7500</v>
      </c>
      <c r="X6" s="47"/>
      <c r="Y6" s="6" t="s">
        <v>11</v>
      </c>
      <c r="Z6" s="46"/>
      <c r="AA6" s="18">
        <f t="shared" si="4"/>
        <v>4000</v>
      </c>
      <c r="AB6" s="18">
        <f t="shared" si="4"/>
        <v>2000</v>
      </c>
      <c r="AC6" s="30">
        <f t="shared" si="8"/>
        <v>6000</v>
      </c>
      <c r="AD6" s="47"/>
      <c r="AE6" s="20">
        <f t="shared" si="5"/>
        <v>1000</v>
      </c>
      <c r="AF6" s="20">
        <f t="shared" si="5"/>
        <v>500</v>
      </c>
      <c r="AG6" s="32">
        <f t="shared" si="9"/>
        <v>1500</v>
      </c>
      <c r="AH6" s="46"/>
      <c r="AI6" s="37">
        <f t="shared" si="1"/>
        <v>5000</v>
      </c>
      <c r="AJ6" s="37">
        <f t="shared" si="1"/>
        <v>2500</v>
      </c>
      <c r="AK6" s="36">
        <f t="shared" si="1"/>
        <v>7500</v>
      </c>
      <c r="AL6" s="46"/>
    </row>
    <row r="7" spans="1:38" x14ac:dyDescent="0.35">
      <c r="B7" s="6" t="s">
        <v>55</v>
      </c>
      <c r="C7" s="88"/>
      <c r="D7" s="90"/>
      <c r="F7" s="71" t="s">
        <v>85</v>
      </c>
      <c r="G7" s="74">
        <f>N9/V9</f>
        <v>0.66105033405201097</v>
      </c>
      <c r="H7" s="75">
        <f>R9/V9</f>
        <v>0.33894966594798903</v>
      </c>
      <c r="J7" s="139" t="s">
        <v>12</v>
      </c>
      <c r="K7" s="140"/>
      <c r="L7" s="18">
        <f t="shared" si="2"/>
        <v>3000</v>
      </c>
      <c r="M7" s="18">
        <f t="shared" si="2"/>
        <v>0</v>
      </c>
      <c r="N7" s="30">
        <f t="shared" si="6"/>
        <v>3000</v>
      </c>
      <c r="O7" s="43"/>
      <c r="P7" s="20">
        <f t="shared" si="3"/>
        <v>0</v>
      </c>
      <c r="Q7" s="20">
        <f t="shared" si="3"/>
        <v>0</v>
      </c>
      <c r="R7" s="32">
        <f t="shared" si="7"/>
        <v>0</v>
      </c>
      <c r="T7" s="37">
        <f t="shared" si="0"/>
        <v>3000</v>
      </c>
      <c r="U7" s="37">
        <f t="shared" si="0"/>
        <v>0</v>
      </c>
      <c r="V7" s="36">
        <f t="shared" si="0"/>
        <v>3000</v>
      </c>
      <c r="X7" s="47"/>
      <c r="Y7" s="6" t="s">
        <v>12</v>
      </c>
      <c r="Z7" s="46"/>
      <c r="AA7" s="18">
        <f t="shared" si="4"/>
        <v>0</v>
      </c>
      <c r="AB7" s="18">
        <f t="shared" si="4"/>
        <v>0</v>
      </c>
      <c r="AC7" s="30">
        <f t="shared" si="8"/>
        <v>0</v>
      </c>
      <c r="AD7" s="47"/>
      <c r="AE7" s="20">
        <f t="shared" si="5"/>
        <v>0</v>
      </c>
      <c r="AF7" s="20">
        <f t="shared" si="5"/>
        <v>0</v>
      </c>
      <c r="AG7" s="32">
        <f t="shared" si="9"/>
        <v>0</v>
      </c>
      <c r="AH7" s="46"/>
      <c r="AI7" s="37">
        <f t="shared" si="1"/>
        <v>0</v>
      </c>
      <c r="AJ7" s="37">
        <f t="shared" si="1"/>
        <v>0</v>
      </c>
      <c r="AK7" s="36">
        <f t="shared" si="1"/>
        <v>0</v>
      </c>
      <c r="AL7" s="46"/>
    </row>
    <row r="8" spans="1:38" ht="15" customHeight="1" x14ac:dyDescent="0.35">
      <c r="B8" s="6" t="s">
        <v>56</v>
      </c>
      <c r="C8" s="88"/>
      <c r="D8" s="90"/>
      <c r="F8" s="76" t="s">
        <v>84</v>
      </c>
      <c r="G8" s="77" t="s">
        <v>86</v>
      </c>
      <c r="H8" s="78">
        <f>(H6/G6)*2</f>
        <v>1.0254882222669619</v>
      </c>
      <c r="I8" s="64"/>
      <c r="J8" s="139" t="s">
        <v>14</v>
      </c>
      <c r="K8" s="140"/>
      <c r="L8" s="18">
        <f t="shared" si="2"/>
        <v>7000</v>
      </c>
      <c r="M8" s="18">
        <f t="shared" si="2"/>
        <v>5000</v>
      </c>
      <c r="N8" s="30">
        <f t="shared" si="6"/>
        <v>12000</v>
      </c>
      <c r="O8" s="43"/>
      <c r="P8" s="20">
        <f t="shared" si="3"/>
        <v>0</v>
      </c>
      <c r="Q8" s="20">
        <f t="shared" si="3"/>
        <v>0</v>
      </c>
      <c r="R8" s="32">
        <f t="shared" si="7"/>
        <v>0</v>
      </c>
      <c r="T8" s="37">
        <f t="shared" si="0"/>
        <v>7000</v>
      </c>
      <c r="U8" s="37">
        <f t="shared" si="0"/>
        <v>5000</v>
      </c>
      <c r="V8" s="36">
        <f t="shared" si="0"/>
        <v>12000</v>
      </c>
      <c r="X8" s="47"/>
      <c r="Y8" s="6" t="s">
        <v>14</v>
      </c>
      <c r="Z8" s="46"/>
      <c r="AA8" s="18">
        <f t="shared" si="4"/>
        <v>7000</v>
      </c>
      <c r="AB8" s="18">
        <f t="shared" si="4"/>
        <v>5000</v>
      </c>
      <c r="AC8" s="30">
        <f t="shared" si="8"/>
        <v>12000</v>
      </c>
      <c r="AD8" s="47"/>
      <c r="AE8" s="20">
        <f t="shared" si="5"/>
        <v>0</v>
      </c>
      <c r="AF8" s="20">
        <f t="shared" si="5"/>
        <v>0</v>
      </c>
      <c r="AG8" s="32">
        <f t="shared" si="9"/>
        <v>0</v>
      </c>
      <c r="AH8" s="46"/>
      <c r="AI8" s="37">
        <f t="shared" si="1"/>
        <v>7000</v>
      </c>
      <c r="AJ8" s="37">
        <f t="shared" si="1"/>
        <v>5000</v>
      </c>
      <c r="AK8" s="36">
        <f t="shared" si="1"/>
        <v>12000</v>
      </c>
      <c r="AL8" s="46"/>
    </row>
    <row r="9" spans="1:38" x14ac:dyDescent="0.35">
      <c r="B9" s="6" t="s">
        <v>9</v>
      </c>
      <c r="C9" s="88" t="s">
        <v>68</v>
      </c>
      <c r="D9" s="90"/>
      <c r="J9" s="134" t="s">
        <v>15</v>
      </c>
      <c r="K9" s="134"/>
      <c r="L9" s="30">
        <f>SUM(L3:L8)</f>
        <v>177845</v>
      </c>
      <c r="M9" s="30">
        <f>SUM(M3:M8)</f>
        <v>45670</v>
      </c>
      <c r="N9" s="31">
        <f>SUM(N3:N8)</f>
        <v>223515</v>
      </c>
      <c r="O9" s="43"/>
      <c r="P9" s="32">
        <f>SUM(P3:P8)</f>
        <v>92825</v>
      </c>
      <c r="Q9" s="32">
        <f>SUM(Q3:Q8)</f>
        <v>21781</v>
      </c>
      <c r="R9" s="33">
        <f>SUM(R3:R8)</f>
        <v>114606</v>
      </c>
      <c r="T9" s="36">
        <f>L9+P9</f>
        <v>270670</v>
      </c>
      <c r="U9" s="36">
        <f>M9+Q9</f>
        <v>67451</v>
      </c>
      <c r="V9" s="34">
        <f>N9+R9</f>
        <v>338121</v>
      </c>
      <c r="W9" s="63">
        <f>SUM(AK9,AK19,AK29,AK39,AK49,AK59)</f>
        <v>338121</v>
      </c>
      <c r="X9" s="47"/>
      <c r="Y9" s="8" t="s">
        <v>15</v>
      </c>
      <c r="Z9" s="46"/>
      <c r="AA9" s="30">
        <f>SUM(AA3:AA8)</f>
        <v>96250</v>
      </c>
      <c r="AB9" s="30">
        <f>SUM(AB3:AB8)</f>
        <v>16360</v>
      </c>
      <c r="AC9" s="31">
        <f>SUM(AC3:AC8)</f>
        <v>112610</v>
      </c>
      <c r="AD9" s="47"/>
      <c r="AE9" s="32">
        <f>SUM(AE3:AE8)</f>
        <v>28150</v>
      </c>
      <c r="AF9" s="32">
        <f>SUM(AF3:AF8)</f>
        <v>6116</v>
      </c>
      <c r="AG9" s="33">
        <f>SUM(AG3:AG8)</f>
        <v>34266</v>
      </c>
      <c r="AH9" s="46"/>
      <c r="AI9" s="36">
        <f t="shared" si="1"/>
        <v>124400</v>
      </c>
      <c r="AJ9" s="36">
        <f t="shared" si="1"/>
        <v>22476</v>
      </c>
      <c r="AK9" s="34">
        <f t="shared" si="1"/>
        <v>146876</v>
      </c>
      <c r="AL9" s="46"/>
    </row>
    <row r="10" spans="1:38" x14ac:dyDescent="0.35">
      <c r="A10" s="5"/>
      <c r="B10" s="5"/>
      <c r="C10" s="5"/>
      <c r="D10" s="5"/>
      <c r="E10" s="5"/>
      <c r="L10" s="13"/>
      <c r="M10" s="13"/>
      <c r="N10" s="13"/>
      <c r="O10" s="43"/>
      <c r="P10" s="13"/>
      <c r="Q10" s="13"/>
      <c r="R10" s="13"/>
      <c r="X10" s="47"/>
      <c r="Y10" s="65"/>
      <c r="Z10" s="46"/>
      <c r="AA10" s="66"/>
      <c r="AB10" s="66"/>
      <c r="AC10" s="66"/>
      <c r="AD10" s="67"/>
      <c r="AE10" s="66"/>
      <c r="AF10" s="66"/>
      <c r="AG10" s="66"/>
      <c r="AH10" s="46"/>
      <c r="AI10" s="66"/>
      <c r="AJ10" s="66"/>
      <c r="AK10" s="66"/>
      <c r="AL10" s="46"/>
    </row>
    <row r="11" spans="1:38" x14ac:dyDescent="0.35">
      <c r="A11" s="135" t="s">
        <v>59</v>
      </c>
      <c r="B11" s="135"/>
      <c r="C11" s="135"/>
      <c r="D11" s="135"/>
      <c r="E11" s="136" t="s">
        <v>77</v>
      </c>
      <c r="F11" s="136"/>
      <c r="G11" s="136"/>
      <c r="H11" s="136"/>
      <c r="I11" s="137" t="s">
        <v>66</v>
      </c>
      <c r="J11" s="138" t="s">
        <v>88</v>
      </c>
      <c r="K11" s="138"/>
      <c r="L11" s="128" t="s">
        <v>0</v>
      </c>
      <c r="M11" s="128"/>
      <c r="N11" s="128"/>
      <c r="O11" s="130" t="s">
        <v>72</v>
      </c>
      <c r="P11" s="130" t="s">
        <v>73</v>
      </c>
      <c r="Q11" s="130"/>
      <c r="R11" s="130"/>
      <c r="T11" s="132" t="s">
        <v>61</v>
      </c>
      <c r="U11" s="132"/>
      <c r="V11" s="132"/>
      <c r="X11" s="51"/>
      <c r="Y11" s="52" t="str">
        <f>C4</f>
        <v>AIMS</v>
      </c>
      <c r="Z11" s="53"/>
      <c r="AA11" s="101" t="s">
        <v>0</v>
      </c>
      <c r="AB11" s="102"/>
      <c r="AC11" s="103"/>
      <c r="AD11" s="51"/>
      <c r="AE11" s="104" t="s">
        <v>1</v>
      </c>
      <c r="AF11" s="105"/>
      <c r="AG11" s="106"/>
      <c r="AH11" s="50"/>
      <c r="AI11" s="107" t="s">
        <v>2</v>
      </c>
      <c r="AJ11" s="108"/>
      <c r="AK11" s="109"/>
      <c r="AL11" s="53"/>
    </row>
    <row r="12" spans="1:38" s="5" customFormat="1" ht="30.75" customHeight="1" x14ac:dyDescent="0.35">
      <c r="A12" s="135"/>
      <c r="B12" s="135"/>
      <c r="C12" s="135"/>
      <c r="D12" s="135"/>
      <c r="E12" s="136"/>
      <c r="F12" s="136"/>
      <c r="G12" s="136"/>
      <c r="H12" s="136"/>
      <c r="I12" s="137"/>
      <c r="J12" s="138"/>
      <c r="K12" s="138"/>
      <c r="L12" s="129"/>
      <c r="M12" s="129"/>
      <c r="N12" s="129"/>
      <c r="O12" s="131"/>
      <c r="P12" s="131"/>
      <c r="Q12" s="131"/>
      <c r="R12" s="131"/>
      <c r="T12" s="133"/>
      <c r="U12" s="133"/>
      <c r="V12" s="133"/>
      <c r="X12" s="51"/>
      <c r="Y12" s="53"/>
      <c r="Z12" s="53"/>
      <c r="AA12" s="26" t="s">
        <v>3</v>
      </c>
      <c r="AB12" s="26" t="s">
        <v>4</v>
      </c>
      <c r="AC12" s="27" t="s">
        <v>15</v>
      </c>
      <c r="AD12" s="51"/>
      <c r="AE12" s="28" t="s">
        <v>3</v>
      </c>
      <c r="AF12" s="28" t="s">
        <v>4</v>
      </c>
      <c r="AG12" s="29" t="s">
        <v>15</v>
      </c>
      <c r="AH12" s="50"/>
      <c r="AI12" s="35" t="s">
        <v>3</v>
      </c>
      <c r="AJ12" s="35" t="s">
        <v>4</v>
      </c>
      <c r="AK12" s="35" t="s">
        <v>58</v>
      </c>
      <c r="AL12" s="53"/>
    </row>
    <row r="13" spans="1:38" s="5" customFormat="1" x14ac:dyDescent="0.35">
      <c r="A13" s="8"/>
      <c r="B13" s="8" t="s">
        <v>69</v>
      </c>
      <c r="C13" s="8" t="s">
        <v>17</v>
      </c>
      <c r="D13" s="8" t="s">
        <v>16</v>
      </c>
      <c r="E13" s="9" t="s">
        <v>19</v>
      </c>
      <c r="F13" s="9" t="s">
        <v>20</v>
      </c>
      <c r="G13" s="9" t="s">
        <v>21</v>
      </c>
      <c r="H13" s="80" t="s">
        <v>67</v>
      </c>
      <c r="I13" s="137"/>
      <c r="J13" s="10" t="s">
        <v>3</v>
      </c>
      <c r="K13" s="10" t="s">
        <v>4</v>
      </c>
      <c r="L13" s="79" t="s">
        <v>3</v>
      </c>
      <c r="M13" s="14" t="s">
        <v>4</v>
      </c>
      <c r="N13" s="15" t="s">
        <v>15</v>
      </c>
      <c r="O13" s="25" t="s">
        <v>41</v>
      </c>
      <c r="P13" s="16" t="s">
        <v>3</v>
      </c>
      <c r="Q13" s="16" t="s">
        <v>4</v>
      </c>
      <c r="R13" s="17" t="s">
        <v>15</v>
      </c>
      <c r="T13" s="35" t="s">
        <v>3</v>
      </c>
      <c r="U13" s="35" t="s">
        <v>4</v>
      </c>
      <c r="V13" s="35" t="s">
        <v>58</v>
      </c>
      <c r="X13" s="51"/>
      <c r="Y13" s="6" t="s">
        <v>6</v>
      </c>
      <c r="Z13" s="50"/>
      <c r="AA13" s="18">
        <f>SUMIF($D$14:$D$28,$Y$11,L$14:L$28)</f>
        <v>16870</v>
      </c>
      <c r="AB13" s="18">
        <f>SUMIF($D$14:$D$28,$Y$11,M$14:M$28)</f>
        <v>4990</v>
      </c>
      <c r="AC13" s="30">
        <f>SUM(AA13:AB13)</f>
        <v>21860</v>
      </c>
      <c r="AD13" s="51"/>
      <c r="AE13" s="20">
        <f>SUMIF($D$14:$D$28,$Y$11,P$14:P$28)</f>
        <v>8435</v>
      </c>
      <c r="AF13" s="20">
        <f>SUMIF($D$14:$D$28,$Y$11,Q$14:Q$28)</f>
        <v>2495</v>
      </c>
      <c r="AG13" s="32">
        <f>SUM(AE13:AF13)</f>
        <v>10930</v>
      </c>
      <c r="AH13" s="50"/>
      <c r="AI13" s="37">
        <f t="shared" ref="AI13:AK19" si="10">AA13+AE13</f>
        <v>25305</v>
      </c>
      <c r="AJ13" s="37">
        <f t="shared" si="10"/>
        <v>7485</v>
      </c>
      <c r="AK13" s="36">
        <f t="shared" si="10"/>
        <v>32790</v>
      </c>
      <c r="AL13" s="50"/>
    </row>
    <row r="14" spans="1:38" x14ac:dyDescent="0.35">
      <c r="A14" s="11">
        <v>1</v>
      </c>
      <c r="B14" s="40" t="s">
        <v>68</v>
      </c>
      <c r="C14" s="40" t="s">
        <v>35</v>
      </c>
      <c r="D14" s="40" t="s">
        <v>63</v>
      </c>
      <c r="E14" s="41">
        <v>25</v>
      </c>
      <c r="F14" s="41">
        <v>25</v>
      </c>
      <c r="G14" s="41">
        <v>10</v>
      </c>
      <c r="H14" s="9">
        <f>SUM(E14:G14)</f>
        <v>60</v>
      </c>
      <c r="I14" s="44">
        <v>1</v>
      </c>
      <c r="J14" s="81">
        <f>_xlfn.XLOOKUP(C14,Staff_level,'Personnel Rates'!D$3:D$7,0)</f>
        <v>905</v>
      </c>
      <c r="K14" s="81">
        <f>_xlfn.XLOOKUP(C14,Staff_level,'Personnel Rates'!F$3:F$7,0)</f>
        <v>936</v>
      </c>
      <c r="L14" s="18">
        <f>(E14+F14)*J14*$I14</f>
        <v>45250</v>
      </c>
      <c r="M14" s="18">
        <f>G14*K14*$I14</f>
        <v>9360</v>
      </c>
      <c r="N14" s="19">
        <f>L14+M14</f>
        <v>54610</v>
      </c>
      <c r="O14" s="44">
        <v>0.6</v>
      </c>
      <c r="P14" s="20">
        <f>((E14+F14)*J14*(100%-I14))+((E14+F14)*J14*$O14)</f>
        <v>27150</v>
      </c>
      <c r="Q14" s="20">
        <f>(G14*K14*(100%-I14))+(G14*K14*$O14)</f>
        <v>5616</v>
      </c>
      <c r="R14" s="21">
        <f>P14+Q14</f>
        <v>32766</v>
      </c>
      <c r="T14" s="37">
        <f t="shared" ref="T14:V29" si="11">L14+P14</f>
        <v>72400</v>
      </c>
      <c r="U14" s="37">
        <f t="shared" si="11"/>
        <v>14976</v>
      </c>
      <c r="V14" s="36">
        <f>N14+R14</f>
        <v>87376</v>
      </c>
      <c r="X14" s="51"/>
      <c r="Y14" s="6" t="s">
        <v>8</v>
      </c>
      <c r="Z14" s="50"/>
      <c r="AA14" s="18">
        <f t="shared" ref="AA14:AB18" si="12">SUMIFS(L$34:L$48,$E$34:$E$48,$Y$11,$D$34:$D$48,$Y14)</f>
        <v>21000</v>
      </c>
      <c r="AB14" s="18">
        <f t="shared" si="12"/>
        <v>7000</v>
      </c>
      <c r="AC14" s="30">
        <f>SUM(AA14:AB14)</f>
        <v>28000</v>
      </c>
      <c r="AD14" s="51"/>
      <c r="AE14" s="20">
        <f t="shared" ref="AE14:AF18" si="13">SUMIFS(P$34:P$48,$E$34:$E$48,$Y$11,$D$34:$D$48,$Y14)</f>
        <v>3000</v>
      </c>
      <c r="AF14" s="20">
        <f t="shared" si="13"/>
        <v>1000</v>
      </c>
      <c r="AG14" s="32">
        <f>SUM(AE14:AF14)</f>
        <v>4000</v>
      </c>
      <c r="AH14" s="50"/>
      <c r="AI14" s="37">
        <f t="shared" si="10"/>
        <v>24000</v>
      </c>
      <c r="AJ14" s="37">
        <f t="shared" si="10"/>
        <v>8000</v>
      </c>
      <c r="AK14" s="36">
        <f t="shared" si="10"/>
        <v>32000</v>
      </c>
      <c r="AL14" s="50"/>
    </row>
    <row r="15" spans="1:38" x14ac:dyDescent="0.35">
      <c r="A15" s="11">
        <v>2</v>
      </c>
      <c r="B15" s="40" t="s">
        <v>48</v>
      </c>
      <c r="C15" s="40" t="s">
        <v>33</v>
      </c>
      <c r="D15" s="40" t="s">
        <v>64</v>
      </c>
      <c r="E15" s="41">
        <v>5</v>
      </c>
      <c r="F15" s="41">
        <v>5</v>
      </c>
      <c r="G15" s="41">
        <v>0</v>
      </c>
      <c r="H15" s="9">
        <f t="shared" ref="H15:H17" si="14">SUM(E15:G15)</f>
        <v>10</v>
      </c>
      <c r="I15" s="44">
        <v>0</v>
      </c>
      <c r="J15" s="81">
        <f>_xlfn.XLOOKUP(C15,Staff_level,'Personnel Rates'!D$3:D$7,0)</f>
        <v>1206</v>
      </c>
      <c r="K15" s="81">
        <f>_xlfn.XLOOKUP(C15,Staff_level,'Personnel Rates'!F$3:F$7,0)</f>
        <v>1248</v>
      </c>
      <c r="L15" s="18">
        <f>(E15+F15)*J15*$I15</f>
        <v>0</v>
      </c>
      <c r="M15" s="18">
        <f t="shared" ref="M15:M27" si="15">G15*K15*$I15</f>
        <v>0</v>
      </c>
      <c r="N15" s="19">
        <f t="shared" ref="N15:N28" si="16">L15+M15</f>
        <v>0</v>
      </c>
      <c r="O15" s="44">
        <v>0.5</v>
      </c>
      <c r="P15" s="20">
        <f t="shared" ref="P15:P28" si="17">((E15+F15)*J15*(100%-I15))+((E15+F15)*J15*$O15)</f>
        <v>18090</v>
      </c>
      <c r="Q15" s="20">
        <f t="shared" ref="Q15:Q28" si="18">(G15*K15*(100%-I15))+(G15*K15*$O15)</f>
        <v>0</v>
      </c>
      <c r="R15" s="21">
        <f t="shared" ref="R15:R28" si="19">P15+Q15</f>
        <v>18090</v>
      </c>
      <c r="T15" s="37">
        <f t="shared" si="11"/>
        <v>18090</v>
      </c>
      <c r="U15" s="37">
        <f t="shared" si="11"/>
        <v>0</v>
      </c>
      <c r="V15" s="36">
        <f t="shared" si="11"/>
        <v>18090</v>
      </c>
      <c r="X15" s="51"/>
      <c r="Y15" s="6" t="s">
        <v>10</v>
      </c>
      <c r="Z15" s="50"/>
      <c r="AA15" s="18">
        <f t="shared" si="12"/>
        <v>0</v>
      </c>
      <c r="AB15" s="18">
        <f t="shared" si="12"/>
        <v>0</v>
      </c>
      <c r="AC15" s="30">
        <f t="shared" ref="AC15:AC18" si="20">SUM(AA15:AB15)</f>
        <v>0</v>
      </c>
      <c r="AD15" s="51"/>
      <c r="AE15" s="20">
        <f t="shared" si="13"/>
        <v>0</v>
      </c>
      <c r="AF15" s="20">
        <f t="shared" si="13"/>
        <v>0</v>
      </c>
      <c r="AG15" s="32">
        <f t="shared" ref="AG15:AG18" si="21">SUM(AE15:AF15)</f>
        <v>0</v>
      </c>
      <c r="AH15" s="50"/>
      <c r="AI15" s="37">
        <f t="shared" si="10"/>
        <v>0</v>
      </c>
      <c r="AJ15" s="37">
        <f t="shared" si="10"/>
        <v>0</v>
      </c>
      <c r="AK15" s="36">
        <f t="shared" si="10"/>
        <v>0</v>
      </c>
      <c r="AL15" s="50"/>
    </row>
    <row r="16" spans="1:38" x14ac:dyDescent="0.35">
      <c r="A16" s="11">
        <v>3</v>
      </c>
      <c r="B16" s="40" t="s">
        <v>49</v>
      </c>
      <c r="C16" s="40" t="s">
        <v>39</v>
      </c>
      <c r="D16" s="40" t="s">
        <v>57</v>
      </c>
      <c r="E16" s="41">
        <v>20</v>
      </c>
      <c r="F16" s="41">
        <v>15</v>
      </c>
      <c r="G16" s="41">
        <v>10</v>
      </c>
      <c r="H16" s="9">
        <f t="shared" si="14"/>
        <v>45</v>
      </c>
      <c r="I16" s="44">
        <v>1</v>
      </c>
      <c r="J16" s="81">
        <f>_xlfn.XLOOKUP(C16,Staff_level,'Personnel Rates'!D$3:D$7,0)</f>
        <v>482</v>
      </c>
      <c r="K16" s="81">
        <f>_xlfn.XLOOKUP(C16,Staff_level,'Personnel Rates'!F$3:F$7,0)</f>
        <v>499</v>
      </c>
      <c r="L16" s="18">
        <f t="shared" ref="L16:L28" si="22">(E16+F16)*J16*$I16</f>
        <v>16870</v>
      </c>
      <c r="M16" s="18">
        <f t="shared" si="15"/>
        <v>4990</v>
      </c>
      <c r="N16" s="19">
        <f t="shared" si="16"/>
        <v>21860</v>
      </c>
      <c r="O16" s="44">
        <v>0.5</v>
      </c>
      <c r="P16" s="20">
        <f t="shared" si="17"/>
        <v>8435</v>
      </c>
      <c r="Q16" s="20">
        <f t="shared" si="18"/>
        <v>2495</v>
      </c>
      <c r="R16" s="21">
        <f t="shared" si="19"/>
        <v>10930</v>
      </c>
      <c r="T16" s="37">
        <f t="shared" si="11"/>
        <v>25305</v>
      </c>
      <c r="U16" s="37">
        <f t="shared" si="11"/>
        <v>7485</v>
      </c>
      <c r="V16" s="36">
        <f t="shared" si="11"/>
        <v>32790</v>
      </c>
      <c r="X16" s="51"/>
      <c r="Y16" s="6" t="s">
        <v>11</v>
      </c>
      <c r="Z16" s="50"/>
      <c r="AA16" s="18">
        <f t="shared" si="12"/>
        <v>0</v>
      </c>
      <c r="AB16" s="18">
        <f t="shared" si="12"/>
        <v>0</v>
      </c>
      <c r="AC16" s="30">
        <f t="shared" si="20"/>
        <v>0</v>
      </c>
      <c r="AD16" s="51"/>
      <c r="AE16" s="20">
        <f t="shared" si="13"/>
        <v>0</v>
      </c>
      <c r="AF16" s="20">
        <f t="shared" si="13"/>
        <v>0</v>
      </c>
      <c r="AG16" s="32">
        <f t="shared" si="21"/>
        <v>0</v>
      </c>
      <c r="AH16" s="50"/>
      <c r="AI16" s="37">
        <f t="shared" si="10"/>
        <v>0</v>
      </c>
      <c r="AJ16" s="37">
        <f t="shared" si="10"/>
        <v>0</v>
      </c>
      <c r="AK16" s="36">
        <f t="shared" si="10"/>
        <v>0</v>
      </c>
      <c r="AL16" s="50"/>
    </row>
    <row r="17" spans="1:38" x14ac:dyDescent="0.35">
      <c r="A17" s="11">
        <v>4</v>
      </c>
      <c r="B17" s="40" t="s">
        <v>70</v>
      </c>
      <c r="C17" s="40" t="s">
        <v>37</v>
      </c>
      <c r="D17" s="40" t="s">
        <v>65</v>
      </c>
      <c r="E17" s="41">
        <v>20</v>
      </c>
      <c r="F17" s="41">
        <v>30</v>
      </c>
      <c r="G17" s="41">
        <v>20</v>
      </c>
      <c r="H17" s="9">
        <f t="shared" si="14"/>
        <v>70</v>
      </c>
      <c r="I17" s="44">
        <v>1</v>
      </c>
      <c r="J17" s="81">
        <f>_xlfn.XLOOKUP(C17,Staff_level,'Personnel Rates'!D$3:D$7,0)</f>
        <v>724</v>
      </c>
      <c r="K17" s="81">
        <f>_xlfn.XLOOKUP(C17,Staff_level,'Personnel Rates'!F$3:F$7,0)</f>
        <v>749</v>
      </c>
      <c r="L17" s="18">
        <f t="shared" si="22"/>
        <v>36200</v>
      </c>
      <c r="M17" s="18">
        <f t="shared" si="15"/>
        <v>14980</v>
      </c>
      <c r="N17" s="19">
        <f t="shared" si="16"/>
        <v>51180</v>
      </c>
      <c r="O17" s="44">
        <v>0.5</v>
      </c>
      <c r="P17" s="20">
        <f t="shared" si="17"/>
        <v>18100</v>
      </c>
      <c r="Q17" s="20">
        <f t="shared" si="18"/>
        <v>7490</v>
      </c>
      <c r="R17" s="21">
        <f t="shared" si="19"/>
        <v>25590</v>
      </c>
      <c r="T17" s="37">
        <f t="shared" si="11"/>
        <v>54300</v>
      </c>
      <c r="U17" s="37">
        <f t="shared" si="11"/>
        <v>22470</v>
      </c>
      <c r="V17" s="36">
        <f t="shared" si="11"/>
        <v>76770</v>
      </c>
      <c r="X17" s="51"/>
      <c r="Y17" s="6" t="s">
        <v>12</v>
      </c>
      <c r="Z17" s="50"/>
      <c r="AA17" s="18">
        <f t="shared" si="12"/>
        <v>0</v>
      </c>
      <c r="AB17" s="18">
        <f t="shared" si="12"/>
        <v>0</v>
      </c>
      <c r="AC17" s="30">
        <f t="shared" si="20"/>
        <v>0</v>
      </c>
      <c r="AD17" s="51"/>
      <c r="AE17" s="20">
        <f t="shared" si="13"/>
        <v>0</v>
      </c>
      <c r="AF17" s="20">
        <f t="shared" si="13"/>
        <v>0</v>
      </c>
      <c r="AG17" s="32">
        <f t="shared" si="21"/>
        <v>0</v>
      </c>
      <c r="AH17" s="50"/>
      <c r="AI17" s="37">
        <f t="shared" si="10"/>
        <v>0</v>
      </c>
      <c r="AJ17" s="37">
        <f t="shared" si="10"/>
        <v>0</v>
      </c>
      <c r="AK17" s="36">
        <f t="shared" si="10"/>
        <v>0</v>
      </c>
      <c r="AL17" s="50"/>
    </row>
    <row r="18" spans="1:38" x14ac:dyDescent="0.35">
      <c r="A18" s="11">
        <v>5</v>
      </c>
      <c r="B18" s="40" t="s">
        <v>71</v>
      </c>
      <c r="C18" s="40" t="s">
        <v>35</v>
      </c>
      <c r="D18" s="40" t="s">
        <v>64</v>
      </c>
      <c r="E18" s="41">
        <v>5</v>
      </c>
      <c r="F18" s="41">
        <v>5</v>
      </c>
      <c r="G18" s="41">
        <v>5</v>
      </c>
      <c r="H18" s="9">
        <f t="shared" ref="H18:H28" si="23">SUM(E18:G18)</f>
        <v>15</v>
      </c>
      <c r="I18" s="44">
        <v>0.5</v>
      </c>
      <c r="J18" s="81">
        <f>_xlfn.XLOOKUP(C18,Staff_level,'Personnel Rates'!D$3:D$7,0)</f>
        <v>905</v>
      </c>
      <c r="K18" s="81">
        <f>_xlfn.XLOOKUP(C18,Staff_level,'Personnel Rates'!F$3:F$7,0)</f>
        <v>936</v>
      </c>
      <c r="L18" s="18">
        <f t="shared" si="22"/>
        <v>4525</v>
      </c>
      <c r="M18" s="18">
        <f t="shared" si="15"/>
        <v>2340</v>
      </c>
      <c r="N18" s="19">
        <f t="shared" si="16"/>
        <v>6865</v>
      </c>
      <c r="O18" s="44">
        <v>0.5</v>
      </c>
      <c r="P18" s="20">
        <f>((E18+F18)*J18*(100%-I18))+((E18+F18)*J18*$O18)</f>
        <v>9050</v>
      </c>
      <c r="Q18" s="20">
        <f t="shared" si="18"/>
        <v>4680</v>
      </c>
      <c r="R18" s="21">
        <f t="shared" si="19"/>
        <v>13730</v>
      </c>
      <c r="T18" s="37">
        <f t="shared" si="11"/>
        <v>13575</v>
      </c>
      <c r="U18" s="37">
        <f t="shared" si="11"/>
        <v>7020</v>
      </c>
      <c r="V18" s="36">
        <f t="shared" si="11"/>
        <v>20595</v>
      </c>
      <c r="X18" s="51"/>
      <c r="Y18" s="6" t="s">
        <v>14</v>
      </c>
      <c r="Z18" s="50"/>
      <c r="AA18" s="18">
        <f t="shared" si="12"/>
        <v>0</v>
      </c>
      <c r="AB18" s="18">
        <f t="shared" si="12"/>
        <v>0</v>
      </c>
      <c r="AC18" s="30">
        <f t="shared" si="20"/>
        <v>0</v>
      </c>
      <c r="AD18" s="51"/>
      <c r="AE18" s="20">
        <f t="shared" si="13"/>
        <v>0</v>
      </c>
      <c r="AF18" s="20">
        <f t="shared" si="13"/>
        <v>0</v>
      </c>
      <c r="AG18" s="32">
        <f t="shared" si="21"/>
        <v>0</v>
      </c>
      <c r="AH18" s="50"/>
      <c r="AI18" s="37">
        <f t="shared" si="10"/>
        <v>0</v>
      </c>
      <c r="AJ18" s="37">
        <f t="shared" si="10"/>
        <v>0</v>
      </c>
      <c r="AK18" s="36">
        <f t="shared" si="10"/>
        <v>0</v>
      </c>
      <c r="AL18" s="50"/>
    </row>
    <row r="19" spans="1:38" x14ac:dyDescent="0.35">
      <c r="A19" s="11">
        <v>6</v>
      </c>
      <c r="B19" s="40"/>
      <c r="C19" s="40"/>
      <c r="D19" s="40"/>
      <c r="E19" s="41"/>
      <c r="F19" s="41"/>
      <c r="G19" s="41"/>
      <c r="H19" s="9">
        <f t="shared" si="23"/>
        <v>0</v>
      </c>
      <c r="I19" s="44">
        <v>1</v>
      </c>
      <c r="J19" s="81">
        <v>0</v>
      </c>
      <c r="K19" s="81">
        <f>_xlfn.XLOOKUP(C19,Staff_level,'Personnel Rates'!F$3:F$7,0)</f>
        <v>0</v>
      </c>
      <c r="L19" s="18">
        <f t="shared" si="22"/>
        <v>0</v>
      </c>
      <c r="M19" s="18">
        <f t="shared" si="15"/>
        <v>0</v>
      </c>
      <c r="N19" s="19">
        <f t="shared" si="16"/>
        <v>0</v>
      </c>
      <c r="O19" s="44">
        <v>0.5</v>
      </c>
      <c r="P19" s="20">
        <f t="shared" si="17"/>
        <v>0</v>
      </c>
      <c r="Q19" s="20">
        <f t="shared" si="18"/>
        <v>0</v>
      </c>
      <c r="R19" s="21">
        <f t="shared" si="19"/>
        <v>0</v>
      </c>
      <c r="T19" s="37">
        <f t="shared" si="11"/>
        <v>0</v>
      </c>
      <c r="U19" s="37">
        <f t="shared" si="11"/>
        <v>0</v>
      </c>
      <c r="V19" s="36">
        <f t="shared" si="11"/>
        <v>0</v>
      </c>
      <c r="X19" s="51"/>
      <c r="Y19" s="8" t="s">
        <v>15</v>
      </c>
      <c r="Z19" s="50"/>
      <c r="AA19" s="30">
        <f>SUM(AA13:AA18)</f>
        <v>37870</v>
      </c>
      <c r="AB19" s="30">
        <f>SUM(AB13:AB18)</f>
        <v>11990</v>
      </c>
      <c r="AC19" s="31">
        <f>SUM(AC13:AC18)</f>
        <v>49860</v>
      </c>
      <c r="AD19" s="51"/>
      <c r="AE19" s="32">
        <f>SUM(AE13:AE18)</f>
        <v>11435</v>
      </c>
      <c r="AF19" s="32">
        <f>SUM(AF13:AF18)</f>
        <v>3495</v>
      </c>
      <c r="AG19" s="33">
        <f>SUM(AG13:AG18)</f>
        <v>14930</v>
      </c>
      <c r="AH19" s="50"/>
      <c r="AI19" s="36">
        <f t="shared" si="10"/>
        <v>49305</v>
      </c>
      <c r="AJ19" s="36">
        <f t="shared" si="10"/>
        <v>15485</v>
      </c>
      <c r="AK19" s="34">
        <f t="shared" si="10"/>
        <v>64790</v>
      </c>
      <c r="AL19" s="50"/>
    </row>
    <row r="20" spans="1:38" x14ac:dyDescent="0.35">
      <c r="A20" s="11">
        <v>7</v>
      </c>
      <c r="B20" s="40"/>
      <c r="C20" s="40"/>
      <c r="D20" s="40"/>
      <c r="E20" s="41"/>
      <c r="F20" s="41"/>
      <c r="G20" s="41"/>
      <c r="H20" s="9">
        <f t="shared" si="23"/>
        <v>0</v>
      </c>
      <c r="I20" s="44">
        <v>1</v>
      </c>
      <c r="J20" s="81">
        <f>_xlfn.XLOOKUP(C20,Staff_level,'Personnel Rates'!D$3:D$7,0)</f>
        <v>0</v>
      </c>
      <c r="K20" s="81">
        <f>_xlfn.XLOOKUP(C20,Staff_level,'Personnel Rates'!F$3:F$7,0)</f>
        <v>0</v>
      </c>
      <c r="L20" s="18">
        <f t="shared" si="22"/>
        <v>0</v>
      </c>
      <c r="M20" s="18">
        <f t="shared" si="15"/>
        <v>0</v>
      </c>
      <c r="N20" s="19">
        <f t="shared" si="16"/>
        <v>0</v>
      </c>
      <c r="O20" s="44">
        <v>0.5</v>
      </c>
      <c r="P20" s="20">
        <f t="shared" si="17"/>
        <v>0</v>
      </c>
      <c r="Q20" s="20">
        <f t="shared" si="18"/>
        <v>0</v>
      </c>
      <c r="R20" s="21">
        <f t="shared" si="19"/>
        <v>0</v>
      </c>
      <c r="T20" s="37">
        <f t="shared" si="11"/>
        <v>0</v>
      </c>
      <c r="U20" s="37">
        <f t="shared" si="11"/>
        <v>0</v>
      </c>
      <c r="V20" s="36">
        <f t="shared" si="11"/>
        <v>0</v>
      </c>
      <c r="X20" s="50"/>
      <c r="Y20" s="50"/>
      <c r="Z20" s="50"/>
      <c r="AA20" s="50"/>
      <c r="AB20" s="50"/>
      <c r="AC20" s="50"/>
      <c r="AD20" s="50"/>
      <c r="AE20" s="50"/>
      <c r="AF20" s="50"/>
      <c r="AG20" s="50"/>
      <c r="AH20" s="50"/>
      <c r="AI20" s="50"/>
      <c r="AJ20" s="50"/>
      <c r="AK20" s="50"/>
      <c r="AL20" s="50"/>
    </row>
    <row r="21" spans="1:38" ht="16" x14ac:dyDescent="0.4">
      <c r="A21" s="11">
        <v>8</v>
      </c>
      <c r="B21" s="40"/>
      <c r="C21" s="40"/>
      <c r="D21" s="40"/>
      <c r="E21" s="41"/>
      <c r="F21" s="41"/>
      <c r="G21" s="41"/>
      <c r="H21" s="9">
        <f t="shared" si="23"/>
        <v>0</v>
      </c>
      <c r="I21" s="44">
        <v>1</v>
      </c>
      <c r="J21" s="81">
        <f>_xlfn.XLOOKUP(C21,Staff_level,'Personnel Rates'!D$3:D$7,0)</f>
        <v>0</v>
      </c>
      <c r="K21" s="81">
        <f>_xlfn.XLOOKUP(C21,Staff_level,'Personnel Rates'!F$3:F$7,0)</f>
        <v>0</v>
      </c>
      <c r="L21" s="18">
        <f t="shared" si="22"/>
        <v>0</v>
      </c>
      <c r="M21" s="18">
        <f t="shared" si="15"/>
        <v>0</v>
      </c>
      <c r="N21" s="19">
        <f t="shared" si="16"/>
        <v>0</v>
      </c>
      <c r="O21" s="44">
        <v>0.5</v>
      </c>
      <c r="P21" s="20">
        <f t="shared" si="17"/>
        <v>0</v>
      </c>
      <c r="Q21" s="20">
        <f t="shared" si="18"/>
        <v>0</v>
      </c>
      <c r="R21" s="21">
        <f t="shared" si="19"/>
        <v>0</v>
      </c>
      <c r="T21" s="37">
        <f t="shared" si="11"/>
        <v>0</v>
      </c>
      <c r="U21" s="37">
        <f t="shared" si="11"/>
        <v>0</v>
      </c>
      <c r="V21" s="36">
        <f t="shared" si="11"/>
        <v>0</v>
      </c>
      <c r="X21" s="47"/>
      <c r="Y21" s="48" t="str">
        <f>C5</f>
        <v>JCU</v>
      </c>
      <c r="Z21" s="46"/>
      <c r="AA21" s="101" t="s">
        <v>0</v>
      </c>
      <c r="AB21" s="102"/>
      <c r="AC21" s="103"/>
      <c r="AD21" s="47"/>
      <c r="AE21" s="104" t="s">
        <v>1</v>
      </c>
      <c r="AF21" s="105"/>
      <c r="AG21" s="106"/>
      <c r="AH21" s="46"/>
      <c r="AI21" s="107" t="s">
        <v>2</v>
      </c>
      <c r="AJ21" s="108"/>
      <c r="AK21" s="109"/>
      <c r="AL21" s="46"/>
    </row>
    <row r="22" spans="1:38" x14ac:dyDescent="0.35">
      <c r="A22" s="11">
        <v>9</v>
      </c>
      <c r="B22" s="40"/>
      <c r="C22" s="40"/>
      <c r="D22" s="40"/>
      <c r="E22" s="41"/>
      <c r="F22" s="41"/>
      <c r="G22" s="41"/>
      <c r="H22" s="9">
        <f t="shared" si="23"/>
        <v>0</v>
      </c>
      <c r="I22" s="44">
        <v>1</v>
      </c>
      <c r="J22" s="81">
        <f>_xlfn.XLOOKUP(C22,Staff_level,'Personnel Rates'!D$3:D$7,0)</f>
        <v>0</v>
      </c>
      <c r="K22" s="81">
        <f>_xlfn.XLOOKUP(C22,Staff_level,'Personnel Rates'!F$3:F$7,0)</f>
        <v>0</v>
      </c>
      <c r="L22" s="18">
        <f t="shared" si="22"/>
        <v>0</v>
      </c>
      <c r="M22" s="18">
        <f t="shared" si="15"/>
        <v>0</v>
      </c>
      <c r="N22" s="19">
        <f t="shared" si="16"/>
        <v>0</v>
      </c>
      <c r="O22" s="44">
        <v>0.5</v>
      </c>
      <c r="P22" s="20">
        <f t="shared" si="17"/>
        <v>0</v>
      </c>
      <c r="Q22" s="20">
        <f t="shared" si="18"/>
        <v>0</v>
      </c>
      <c r="R22" s="21">
        <f t="shared" si="19"/>
        <v>0</v>
      </c>
      <c r="T22" s="37">
        <f t="shared" si="11"/>
        <v>0</v>
      </c>
      <c r="U22" s="37">
        <f t="shared" si="11"/>
        <v>0</v>
      </c>
      <c r="V22" s="36">
        <f t="shared" si="11"/>
        <v>0</v>
      </c>
      <c r="X22" s="47"/>
      <c r="Y22" s="46"/>
      <c r="Z22" s="46"/>
      <c r="AA22" s="26" t="s">
        <v>3</v>
      </c>
      <c r="AB22" s="26" t="s">
        <v>4</v>
      </c>
      <c r="AC22" s="27" t="s">
        <v>15</v>
      </c>
      <c r="AD22" s="47"/>
      <c r="AE22" s="28" t="s">
        <v>3</v>
      </c>
      <c r="AF22" s="28" t="s">
        <v>4</v>
      </c>
      <c r="AG22" s="29" t="s">
        <v>15</v>
      </c>
      <c r="AH22" s="46"/>
      <c r="AI22" s="35" t="s">
        <v>3</v>
      </c>
      <c r="AJ22" s="35" t="s">
        <v>4</v>
      </c>
      <c r="AK22" s="35" t="s">
        <v>58</v>
      </c>
      <c r="AL22" s="46"/>
    </row>
    <row r="23" spans="1:38" x14ac:dyDescent="0.35">
      <c r="A23" s="11">
        <v>10</v>
      </c>
      <c r="B23" s="40"/>
      <c r="C23" s="40"/>
      <c r="D23" s="40"/>
      <c r="E23" s="41"/>
      <c r="F23" s="41"/>
      <c r="G23" s="41"/>
      <c r="H23" s="9">
        <f t="shared" si="23"/>
        <v>0</v>
      </c>
      <c r="I23" s="44">
        <v>1</v>
      </c>
      <c r="J23" s="81">
        <f>_xlfn.XLOOKUP(C23,Staff_level,'Personnel Rates'!D$3:D$7,0)</f>
        <v>0</v>
      </c>
      <c r="K23" s="81">
        <f>_xlfn.XLOOKUP(C23,Staff_level,'Personnel Rates'!F$3:F$7,0)</f>
        <v>0</v>
      </c>
      <c r="L23" s="18">
        <f t="shared" si="22"/>
        <v>0</v>
      </c>
      <c r="M23" s="18">
        <f t="shared" si="15"/>
        <v>0</v>
      </c>
      <c r="N23" s="19">
        <f t="shared" si="16"/>
        <v>0</v>
      </c>
      <c r="O23" s="44">
        <v>0.5</v>
      </c>
      <c r="P23" s="20">
        <f t="shared" si="17"/>
        <v>0</v>
      </c>
      <c r="Q23" s="20">
        <f t="shared" si="18"/>
        <v>0</v>
      </c>
      <c r="R23" s="21">
        <f t="shared" si="19"/>
        <v>0</v>
      </c>
      <c r="T23" s="37">
        <f t="shared" si="11"/>
        <v>0</v>
      </c>
      <c r="U23" s="37">
        <f t="shared" si="11"/>
        <v>0</v>
      </c>
      <c r="V23" s="36">
        <f t="shared" si="11"/>
        <v>0</v>
      </c>
      <c r="X23" s="47"/>
      <c r="Y23" s="6" t="s">
        <v>6</v>
      </c>
      <c r="Z23" s="46"/>
      <c r="AA23" s="18">
        <f>SUMIF($D$14:$D$28,$Y$21,L$14:L$28)</f>
        <v>4525</v>
      </c>
      <c r="AB23" s="18">
        <f>SUMIF($D$14:$D$28,$Y$21,M$14:M$28)</f>
        <v>2340</v>
      </c>
      <c r="AC23" s="30">
        <f>SUM(AA23:AB23)</f>
        <v>6865</v>
      </c>
      <c r="AD23" s="47"/>
      <c r="AE23" s="20">
        <f>SUMIF($D$14:$D$28,$Y$21,P$14:P$28)</f>
        <v>27140</v>
      </c>
      <c r="AF23" s="20">
        <f>SUMIF($D$14:$D$28,$Y$21,Q$14:Q$28)</f>
        <v>4680</v>
      </c>
      <c r="AG23" s="32">
        <f>SUM(AE23:AF23)</f>
        <v>31820</v>
      </c>
      <c r="AH23" s="46"/>
      <c r="AI23" s="37">
        <f t="shared" ref="AI23:AK29" si="24">AA23+AE23</f>
        <v>31665</v>
      </c>
      <c r="AJ23" s="37">
        <f t="shared" si="24"/>
        <v>7020</v>
      </c>
      <c r="AK23" s="36">
        <f t="shared" si="24"/>
        <v>38685</v>
      </c>
      <c r="AL23" s="46"/>
    </row>
    <row r="24" spans="1:38" x14ac:dyDescent="0.35">
      <c r="A24" s="11">
        <v>11</v>
      </c>
      <c r="B24" s="40"/>
      <c r="C24" s="40"/>
      <c r="D24" s="40"/>
      <c r="E24" s="41"/>
      <c r="F24" s="41"/>
      <c r="G24" s="41"/>
      <c r="H24" s="9">
        <f t="shared" si="23"/>
        <v>0</v>
      </c>
      <c r="I24" s="44">
        <v>1</v>
      </c>
      <c r="J24" s="81">
        <f>_xlfn.XLOOKUP(C24,Staff_level,'Personnel Rates'!D$3:D$7,0)</f>
        <v>0</v>
      </c>
      <c r="K24" s="81">
        <f>_xlfn.XLOOKUP(C24,Staff_level,'Personnel Rates'!F$3:F$7,0)</f>
        <v>0</v>
      </c>
      <c r="L24" s="18">
        <f t="shared" si="22"/>
        <v>0</v>
      </c>
      <c r="M24" s="18">
        <f t="shared" si="15"/>
        <v>0</v>
      </c>
      <c r="N24" s="19">
        <f t="shared" si="16"/>
        <v>0</v>
      </c>
      <c r="O24" s="44">
        <v>0.5</v>
      </c>
      <c r="P24" s="20">
        <f t="shared" si="17"/>
        <v>0</v>
      </c>
      <c r="Q24" s="20">
        <f t="shared" si="18"/>
        <v>0</v>
      </c>
      <c r="R24" s="21">
        <f t="shared" si="19"/>
        <v>0</v>
      </c>
      <c r="T24" s="37">
        <f t="shared" si="11"/>
        <v>0</v>
      </c>
      <c r="U24" s="37">
        <f t="shared" si="11"/>
        <v>0</v>
      </c>
      <c r="V24" s="36">
        <f t="shared" si="11"/>
        <v>0</v>
      </c>
      <c r="X24" s="47"/>
      <c r="Y24" s="6" t="s">
        <v>8</v>
      </c>
      <c r="Z24" s="46"/>
      <c r="AA24" s="18">
        <f t="shared" ref="AA24:AB28" si="25">SUMIFS(L$34:L$48,$E$34:$E$48,$Y$21,$D$34:$D$48,$Y24)</f>
        <v>0</v>
      </c>
      <c r="AB24" s="18">
        <f t="shared" si="25"/>
        <v>0</v>
      </c>
      <c r="AC24" s="30">
        <f>SUM(AA24:AB24)</f>
        <v>0</v>
      </c>
      <c r="AD24" s="47"/>
      <c r="AE24" s="20">
        <f t="shared" ref="AE24:AF28" si="26">SUMIFS(P$34:P$48,$E$34:$E$48,$Y$21,$D$34:$D$48,$Y24)</f>
        <v>0</v>
      </c>
      <c r="AF24" s="20">
        <f t="shared" si="26"/>
        <v>0</v>
      </c>
      <c r="AG24" s="32">
        <f>SUM(AE24:AF24)</f>
        <v>0</v>
      </c>
      <c r="AH24" s="46"/>
      <c r="AI24" s="37">
        <f t="shared" si="24"/>
        <v>0</v>
      </c>
      <c r="AJ24" s="37">
        <f t="shared" si="24"/>
        <v>0</v>
      </c>
      <c r="AK24" s="36">
        <f t="shared" si="24"/>
        <v>0</v>
      </c>
      <c r="AL24" s="46"/>
    </row>
    <row r="25" spans="1:38" x14ac:dyDescent="0.35">
      <c r="A25" s="11">
        <v>12</v>
      </c>
      <c r="B25" s="40"/>
      <c r="C25" s="40"/>
      <c r="D25" s="40"/>
      <c r="E25" s="41"/>
      <c r="F25" s="41"/>
      <c r="G25" s="41"/>
      <c r="H25" s="9">
        <f t="shared" si="23"/>
        <v>0</v>
      </c>
      <c r="I25" s="44">
        <v>1</v>
      </c>
      <c r="J25" s="81">
        <f>_xlfn.XLOOKUP(C25,Staff_level,'Personnel Rates'!D$3:D$7,0)</f>
        <v>0</v>
      </c>
      <c r="K25" s="81">
        <f>_xlfn.XLOOKUP(C25,Staff_level,'Personnel Rates'!F$3:F$7,0)</f>
        <v>0</v>
      </c>
      <c r="L25" s="18">
        <f t="shared" si="22"/>
        <v>0</v>
      </c>
      <c r="M25" s="18">
        <f t="shared" si="15"/>
        <v>0</v>
      </c>
      <c r="N25" s="19">
        <f t="shared" si="16"/>
        <v>0</v>
      </c>
      <c r="O25" s="44">
        <v>0.5</v>
      </c>
      <c r="P25" s="20">
        <f t="shared" si="17"/>
        <v>0</v>
      </c>
      <c r="Q25" s="20">
        <f t="shared" si="18"/>
        <v>0</v>
      </c>
      <c r="R25" s="21">
        <f t="shared" si="19"/>
        <v>0</v>
      </c>
      <c r="T25" s="37">
        <f t="shared" si="11"/>
        <v>0</v>
      </c>
      <c r="U25" s="37">
        <f t="shared" si="11"/>
        <v>0</v>
      </c>
      <c r="V25" s="36">
        <f t="shared" si="11"/>
        <v>0</v>
      </c>
      <c r="X25" s="47"/>
      <c r="Y25" s="6" t="s">
        <v>10</v>
      </c>
      <c r="Z25" s="46"/>
      <c r="AA25" s="18">
        <f t="shared" si="25"/>
        <v>0</v>
      </c>
      <c r="AB25" s="18">
        <f t="shared" si="25"/>
        <v>0</v>
      </c>
      <c r="AC25" s="30">
        <f t="shared" ref="AC25:AC28" si="27">SUM(AA25:AB25)</f>
        <v>0</v>
      </c>
      <c r="AD25" s="47"/>
      <c r="AE25" s="20">
        <f t="shared" si="26"/>
        <v>0</v>
      </c>
      <c r="AF25" s="20">
        <f t="shared" si="26"/>
        <v>0</v>
      </c>
      <c r="AG25" s="32">
        <f t="shared" ref="AG25:AG28" si="28">SUM(AE25:AF25)</f>
        <v>0</v>
      </c>
      <c r="AH25" s="46"/>
      <c r="AI25" s="37">
        <f t="shared" si="24"/>
        <v>0</v>
      </c>
      <c r="AJ25" s="37">
        <f t="shared" si="24"/>
        <v>0</v>
      </c>
      <c r="AK25" s="36">
        <f t="shared" si="24"/>
        <v>0</v>
      </c>
      <c r="AL25" s="46"/>
    </row>
    <row r="26" spans="1:38" x14ac:dyDescent="0.35">
      <c r="A26" s="11">
        <v>13</v>
      </c>
      <c r="B26" s="40"/>
      <c r="C26" s="40"/>
      <c r="D26" s="40"/>
      <c r="E26" s="41"/>
      <c r="F26" s="41"/>
      <c r="G26" s="41"/>
      <c r="H26" s="9">
        <f t="shared" si="23"/>
        <v>0</v>
      </c>
      <c r="I26" s="44">
        <v>1</v>
      </c>
      <c r="J26" s="81">
        <f>_xlfn.XLOOKUP(C26,Staff_level,'Personnel Rates'!D$3:D$7,0)</f>
        <v>0</v>
      </c>
      <c r="K26" s="81">
        <f>_xlfn.XLOOKUP(C26,Staff_level,'Personnel Rates'!F$3:F$7,0)</f>
        <v>0</v>
      </c>
      <c r="L26" s="18">
        <f t="shared" si="22"/>
        <v>0</v>
      </c>
      <c r="M26" s="18">
        <f t="shared" si="15"/>
        <v>0</v>
      </c>
      <c r="N26" s="19">
        <f t="shared" si="16"/>
        <v>0</v>
      </c>
      <c r="O26" s="44">
        <v>0.5</v>
      </c>
      <c r="P26" s="20">
        <f t="shared" si="17"/>
        <v>0</v>
      </c>
      <c r="Q26" s="20">
        <f t="shared" si="18"/>
        <v>0</v>
      </c>
      <c r="R26" s="21">
        <f t="shared" si="19"/>
        <v>0</v>
      </c>
      <c r="T26" s="37">
        <f t="shared" si="11"/>
        <v>0</v>
      </c>
      <c r="U26" s="37">
        <f t="shared" si="11"/>
        <v>0</v>
      </c>
      <c r="V26" s="36">
        <f t="shared" si="11"/>
        <v>0</v>
      </c>
      <c r="X26" s="47"/>
      <c r="Y26" s="6" t="s">
        <v>11</v>
      </c>
      <c r="Z26" s="46"/>
      <c r="AA26" s="18">
        <f t="shared" si="25"/>
        <v>0</v>
      </c>
      <c r="AB26" s="18">
        <f t="shared" si="25"/>
        <v>0</v>
      </c>
      <c r="AC26" s="30">
        <f t="shared" si="27"/>
        <v>0</v>
      </c>
      <c r="AD26" s="47"/>
      <c r="AE26" s="20">
        <f t="shared" si="26"/>
        <v>0</v>
      </c>
      <c r="AF26" s="20">
        <f t="shared" si="26"/>
        <v>0</v>
      </c>
      <c r="AG26" s="32">
        <f t="shared" si="28"/>
        <v>0</v>
      </c>
      <c r="AH26" s="46"/>
      <c r="AI26" s="37">
        <f t="shared" si="24"/>
        <v>0</v>
      </c>
      <c r="AJ26" s="37">
        <f t="shared" si="24"/>
        <v>0</v>
      </c>
      <c r="AK26" s="36">
        <f t="shared" si="24"/>
        <v>0</v>
      </c>
      <c r="AL26" s="46"/>
    </row>
    <row r="27" spans="1:38" x14ac:dyDescent="0.35">
      <c r="A27" s="11">
        <v>14</v>
      </c>
      <c r="B27" s="40"/>
      <c r="C27" s="40"/>
      <c r="D27" s="40"/>
      <c r="E27" s="41"/>
      <c r="F27" s="41"/>
      <c r="G27" s="41"/>
      <c r="H27" s="9">
        <f t="shared" si="23"/>
        <v>0</v>
      </c>
      <c r="I27" s="44">
        <v>1</v>
      </c>
      <c r="J27" s="81">
        <f>_xlfn.XLOOKUP(C27,Staff_level,'Personnel Rates'!D$3:D$7,0)</f>
        <v>0</v>
      </c>
      <c r="K27" s="81">
        <f>_xlfn.XLOOKUP(C27,Staff_level,'Personnel Rates'!F$3:F$7,0)</f>
        <v>0</v>
      </c>
      <c r="L27" s="18">
        <f t="shared" si="22"/>
        <v>0</v>
      </c>
      <c r="M27" s="18">
        <f t="shared" si="15"/>
        <v>0</v>
      </c>
      <c r="N27" s="19">
        <f t="shared" si="16"/>
        <v>0</v>
      </c>
      <c r="O27" s="44">
        <v>0.5</v>
      </c>
      <c r="P27" s="20">
        <f t="shared" si="17"/>
        <v>0</v>
      </c>
      <c r="Q27" s="20">
        <f t="shared" si="18"/>
        <v>0</v>
      </c>
      <c r="R27" s="21">
        <f t="shared" si="19"/>
        <v>0</v>
      </c>
      <c r="T27" s="37">
        <f t="shared" si="11"/>
        <v>0</v>
      </c>
      <c r="U27" s="37">
        <f t="shared" si="11"/>
        <v>0</v>
      </c>
      <c r="V27" s="36">
        <f t="shared" si="11"/>
        <v>0</v>
      </c>
      <c r="X27" s="47"/>
      <c r="Y27" s="6" t="s">
        <v>12</v>
      </c>
      <c r="Z27" s="46"/>
      <c r="AA27" s="18">
        <f t="shared" si="25"/>
        <v>0</v>
      </c>
      <c r="AB27" s="18">
        <f t="shared" si="25"/>
        <v>0</v>
      </c>
      <c r="AC27" s="30">
        <f t="shared" si="27"/>
        <v>0</v>
      </c>
      <c r="AD27" s="47"/>
      <c r="AE27" s="20">
        <f t="shared" si="26"/>
        <v>0</v>
      </c>
      <c r="AF27" s="20">
        <f t="shared" si="26"/>
        <v>0</v>
      </c>
      <c r="AG27" s="32">
        <f t="shared" si="28"/>
        <v>0</v>
      </c>
      <c r="AH27" s="46"/>
      <c r="AI27" s="37">
        <f t="shared" si="24"/>
        <v>0</v>
      </c>
      <c r="AJ27" s="37">
        <f t="shared" si="24"/>
        <v>0</v>
      </c>
      <c r="AK27" s="36">
        <f t="shared" si="24"/>
        <v>0</v>
      </c>
      <c r="AL27" s="46"/>
    </row>
    <row r="28" spans="1:38" x14ac:dyDescent="0.35">
      <c r="A28" s="11">
        <v>15</v>
      </c>
      <c r="B28" s="40"/>
      <c r="C28" s="40"/>
      <c r="D28" s="40"/>
      <c r="E28" s="41"/>
      <c r="F28" s="41"/>
      <c r="G28" s="41"/>
      <c r="H28" s="9">
        <f t="shared" si="23"/>
        <v>0</v>
      </c>
      <c r="I28" s="44">
        <v>1</v>
      </c>
      <c r="J28" s="81">
        <f>_xlfn.XLOOKUP(C28,Staff_level,'Personnel Rates'!D$3:D$7,0)</f>
        <v>0</v>
      </c>
      <c r="K28" s="81">
        <f>_xlfn.XLOOKUP(C28,Staff_level,'Personnel Rates'!F$3:F$7,0)</f>
        <v>0</v>
      </c>
      <c r="L28" s="18">
        <f t="shared" si="22"/>
        <v>0</v>
      </c>
      <c r="M28" s="18">
        <f>G28*K28*$I28</f>
        <v>0</v>
      </c>
      <c r="N28" s="19">
        <f t="shared" si="16"/>
        <v>0</v>
      </c>
      <c r="O28" s="44">
        <v>0.5</v>
      </c>
      <c r="P28" s="20">
        <f t="shared" si="17"/>
        <v>0</v>
      </c>
      <c r="Q28" s="20">
        <f t="shared" si="18"/>
        <v>0</v>
      </c>
      <c r="R28" s="21">
        <f t="shared" si="19"/>
        <v>0</v>
      </c>
      <c r="T28" s="37">
        <f t="shared" si="11"/>
        <v>0</v>
      </c>
      <c r="U28" s="37">
        <f t="shared" si="11"/>
        <v>0</v>
      </c>
      <c r="V28" s="36">
        <f t="shared" si="11"/>
        <v>0</v>
      </c>
      <c r="X28" s="47"/>
      <c r="Y28" s="6" t="s">
        <v>14</v>
      </c>
      <c r="Z28" s="46"/>
      <c r="AA28" s="18">
        <f t="shared" si="25"/>
        <v>0</v>
      </c>
      <c r="AB28" s="18">
        <f t="shared" si="25"/>
        <v>0</v>
      </c>
      <c r="AC28" s="30">
        <f t="shared" si="27"/>
        <v>0</v>
      </c>
      <c r="AD28" s="47"/>
      <c r="AE28" s="20">
        <f t="shared" si="26"/>
        <v>0</v>
      </c>
      <c r="AF28" s="20">
        <f t="shared" si="26"/>
        <v>0</v>
      </c>
      <c r="AG28" s="32">
        <f t="shared" si="28"/>
        <v>0</v>
      </c>
      <c r="AH28" s="46"/>
      <c r="AI28" s="37">
        <f t="shared" si="24"/>
        <v>0</v>
      </c>
      <c r="AJ28" s="37">
        <f t="shared" si="24"/>
        <v>0</v>
      </c>
      <c r="AK28" s="36">
        <f t="shared" si="24"/>
        <v>0</v>
      </c>
      <c r="AL28" s="46"/>
    </row>
    <row r="29" spans="1:38" x14ac:dyDescent="0.35">
      <c r="A29" s="115" t="s">
        <v>15</v>
      </c>
      <c r="B29" s="115"/>
      <c r="C29" s="115"/>
      <c r="D29" s="115"/>
      <c r="E29" s="9">
        <f t="shared" ref="E29:G29" si="29">SUM(E14:E28)</f>
        <v>75</v>
      </c>
      <c r="F29" s="9">
        <f t="shared" si="29"/>
        <v>80</v>
      </c>
      <c r="G29" s="9">
        <f t="shared" si="29"/>
        <v>45</v>
      </c>
      <c r="H29" s="12">
        <f>SUM(H14:H28)</f>
        <v>200</v>
      </c>
      <c r="I29" s="12"/>
      <c r="J29" s="82"/>
      <c r="K29" s="82"/>
      <c r="L29" s="22">
        <f t="shared" ref="L29:R29" si="30">SUM(L14:L28)</f>
        <v>102845</v>
      </c>
      <c r="M29" s="22">
        <f t="shared" si="30"/>
        <v>31670</v>
      </c>
      <c r="N29" s="23">
        <f t="shared" si="30"/>
        <v>134515</v>
      </c>
      <c r="O29" s="42"/>
      <c r="P29" s="24">
        <f t="shared" si="30"/>
        <v>80825</v>
      </c>
      <c r="Q29" s="24">
        <f t="shared" si="30"/>
        <v>20281</v>
      </c>
      <c r="R29" s="25">
        <f t="shared" si="30"/>
        <v>101106</v>
      </c>
      <c r="T29" s="36">
        <f>L29+P29</f>
        <v>183670</v>
      </c>
      <c r="U29" s="36">
        <f>M29+Q29</f>
        <v>51951</v>
      </c>
      <c r="V29" s="34">
        <f t="shared" si="11"/>
        <v>235621</v>
      </c>
      <c r="X29" s="47"/>
      <c r="Y29" s="8" t="s">
        <v>15</v>
      </c>
      <c r="Z29" s="49"/>
      <c r="AA29" s="30">
        <f>SUM(AA23:AA28)</f>
        <v>4525</v>
      </c>
      <c r="AB29" s="30">
        <f>SUM(AB23:AB28)</f>
        <v>2340</v>
      </c>
      <c r="AC29" s="31">
        <f>SUM(AC23:AC28)</f>
        <v>6865</v>
      </c>
      <c r="AD29" s="47"/>
      <c r="AE29" s="32">
        <f>SUM(AE23:AE28)</f>
        <v>27140</v>
      </c>
      <c r="AF29" s="32">
        <f>SUM(AF23:AF28)</f>
        <v>4680</v>
      </c>
      <c r="AG29" s="33">
        <f>SUM(AG23:AG28)</f>
        <v>31820</v>
      </c>
      <c r="AH29" s="46"/>
      <c r="AI29" s="36">
        <f t="shared" si="24"/>
        <v>31665</v>
      </c>
      <c r="AJ29" s="36">
        <f t="shared" si="24"/>
        <v>7020</v>
      </c>
      <c r="AK29" s="34">
        <f t="shared" si="24"/>
        <v>38685</v>
      </c>
      <c r="AL29" s="46"/>
    </row>
    <row r="30" spans="1:38" x14ac:dyDescent="0.35">
      <c r="L30" s="13"/>
      <c r="M30" s="13"/>
      <c r="N30" s="13"/>
      <c r="O30" s="43"/>
      <c r="P30" s="13"/>
      <c r="Q30" s="13"/>
      <c r="R30" s="13"/>
      <c r="X30" s="46"/>
      <c r="Y30" s="46"/>
      <c r="Z30" s="46"/>
      <c r="AA30" s="46"/>
      <c r="AB30" s="46"/>
      <c r="AC30" s="46"/>
      <c r="AD30" s="46"/>
      <c r="AE30" s="46"/>
      <c r="AF30" s="46"/>
      <c r="AG30" s="46"/>
      <c r="AH30" s="46"/>
      <c r="AI30" s="46"/>
      <c r="AJ30" s="46"/>
      <c r="AK30" s="46"/>
      <c r="AL30" s="46"/>
    </row>
    <row r="31" spans="1:38" x14ac:dyDescent="0.35">
      <c r="L31" s="13"/>
      <c r="M31" s="13"/>
      <c r="N31" s="13"/>
      <c r="O31" s="43"/>
      <c r="P31" s="13"/>
      <c r="Q31" s="13"/>
      <c r="R31" s="13"/>
      <c r="X31" s="51"/>
      <c r="Y31" s="52" t="str">
        <f>C6</f>
        <v>University of Sydney</v>
      </c>
      <c r="Z31" s="53"/>
      <c r="AA31" s="101" t="s">
        <v>0</v>
      </c>
      <c r="AB31" s="102"/>
      <c r="AC31" s="103"/>
      <c r="AD31" s="51"/>
      <c r="AE31" s="104" t="s">
        <v>1</v>
      </c>
      <c r="AF31" s="105"/>
      <c r="AG31" s="106"/>
      <c r="AH31" s="50"/>
      <c r="AI31" s="107" t="s">
        <v>2</v>
      </c>
      <c r="AJ31" s="108"/>
      <c r="AK31" s="109"/>
      <c r="AL31" s="53"/>
    </row>
    <row r="32" spans="1:38" s="5" customFormat="1" ht="18.649999999999999" customHeight="1" x14ac:dyDescent="0.45">
      <c r="A32" s="98" t="s">
        <v>60</v>
      </c>
      <c r="B32" s="99"/>
      <c r="C32" s="99"/>
      <c r="D32" s="99"/>
      <c r="E32" s="100"/>
      <c r="F32" s="116" t="s">
        <v>22</v>
      </c>
      <c r="G32" s="117"/>
      <c r="H32" s="118"/>
      <c r="I32" s="119" t="s">
        <v>13</v>
      </c>
      <c r="J32" s="120"/>
      <c r="K32" s="121"/>
      <c r="L32" s="122" t="s">
        <v>0</v>
      </c>
      <c r="M32" s="123"/>
      <c r="N32" s="124"/>
      <c r="O32" s="43"/>
      <c r="P32" s="125" t="s">
        <v>1</v>
      </c>
      <c r="Q32" s="126"/>
      <c r="R32" s="127"/>
      <c r="T32" s="107" t="s">
        <v>62</v>
      </c>
      <c r="U32" s="108"/>
      <c r="V32" s="109"/>
      <c r="X32" s="51"/>
      <c r="Y32" s="53"/>
      <c r="Z32" s="53"/>
      <c r="AA32" s="26" t="s">
        <v>3</v>
      </c>
      <c r="AB32" s="26" t="s">
        <v>4</v>
      </c>
      <c r="AC32" s="27" t="s">
        <v>15</v>
      </c>
      <c r="AD32" s="51"/>
      <c r="AE32" s="28" t="s">
        <v>3</v>
      </c>
      <c r="AF32" s="28" t="s">
        <v>4</v>
      </c>
      <c r="AG32" s="29" t="s">
        <v>15</v>
      </c>
      <c r="AH32" s="50"/>
      <c r="AI32" s="35" t="s">
        <v>3</v>
      </c>
      <c r="AJ32" s="35" t="s">
        <v>4</v>
      </c>
      <c r="AK32" s="35" t="s">
        <v>58</v>
      </c>
      <c r="AL32" s="53"/>
    </row>
    <row r="33" spans="1:38" s="5" customFormat="1" x14ac:dyDescent="0.35">
      <c r="A33" s="8"/>
      <c r="B33" s="112" t="s">
        <v>23</v>
      </c>
      <c r="C33" s="113"/>
      <c r="D33" s="8" t="s">
        <v>24</v>
      </c>
      <c r="E33" s="8" t="s">
        <v>16</v>
      </c>
      <c r="F33" s="54" t="s">
        <v>19</v>
      </c>
      <c r="G33" s="54" t="s">
        <v>20</v>
      </c>
      <c r="H33" s="54" t="s">
        <v>21</v>
      </c>
      <c r="I33" s="55" t="s">
        <v>19</v>
      </c>
      <c r="J33" s="55" t="s">
        <v>20</v>
      </c>
      <c r="K33" s="55" t="s">
        <v>21</v>
      </c>
      <c r="L33" s="14" t="s">
        <v>3</v>
      </c>
      <c r="M33" s="14" t="s">
        <v>4</v>
      </c>
      <c r="N33" s="15" t="s">
        <v>15</v>
      </c>
      <c r="O33" s="43"/>
      <c r="P33" s="16" t="s">
        <v>3</v>
      </c>
      <c r="Q33" s="16" t="s">
        <v>4</v>
      </c>
      <c r="R33" s="17" t="s">
        <v>15</v>
      </c>
      <c r="T33" s="35" t="s">
        <v>3</v>
      </c>
      <c r="U33" s="35" t="s">
        <v>4</v>
      </c>
      <c r="V33" s="35" t="s">
        <v>58</v>
      </c>
      <c r="X33" s="51"/>
      <c r="Y33" s="6" t="s">
        <v>6</v>
      </c>
      <c r="Z33" s="50"/>
      <c r="AA33" s="18">
        <f>SUMIF($D$14:$D$28,$Y$31,L$14:L$28)</f>
        <v>36200</v>
      </c>
      <c r="AB33" s="18">
        <f>SUMIF($D$14:$D$28,$Y$31,M$14:M$28)</f>
        <v>14980</v>
      </c>
      <c r="AC33" s="30">
        <f>SUM(AA33:AB33)</f>
        <v>51180</v>
      </c>
      <c r="AD33" s="51"/>
      <c r="AE33" s="20">
        <f>SUMIF($D$14:$D$28,$Y$31,P$14:P$28)</f>
        <v>18100</v>
      </c>
      <c r="AF33" s="20">
        <f>SUMIF($D$14:$D$28,$Y$31,Q$14:Q$28)</f>
        <v>7490</v>
      </c>
      <c r="AG33" s="32">
        <f>SUM(AE33:AF33)</f>
        <v>25590</v>
      </c>
      <c r="AH33" s="50"/>
      <c r="AI33" s="37">
        <f t="shared" ref="AI33:AK39" si="31">AA33+AE33</f>
        <v>54300</v>
      </c>
      <c r="AJ33" s="37">
        <f t="shared" si="31"/>
        <v>22470</v>
      </c>
      <c r="AK33" s="36">
        <f t="shared" si="31"/>
        <v>76770</v>
      </c>
      <c r="AL33" s="50"/>
    </row>
    <row r="34" spans="1:38" x14ac:dyDescent="0.35">
      <c r="A34" s="11">
        <v>1</v>
      </c>
      <c r="B34" s="97" t="s">
        <v>75</v>
      </c>
      <c r="C34" s="97"/>
      <c r="D34" s="40" t="s">
        <v>10</v>
      </c>
      <c r="E34" s="40" t="s">
        <v>63</v>
      </c>
      <c r="F34" s="83">
        <v>40000</v>
      </c>
      <c r="G34" s="83">
        <v>0</v>
      </c>
      <c r="H34" s="83">
        <v>0</v>
      </c>
      <c r="I34" s="83">
        <v>0</v>
      </c>
      <c r="J34" s="83">
        <v>0</v>
      </c>
      <c r="K34" s="83">
        <v>0</v>
      </c>
      <c r="L34" s="18">
        <f t="shared" ref="L34:L48" si="32">(F34+G34)</f>
        <v>40000</v>
      </c>
      <c r="M34" s="18">
        <f t="shared" ref="M34:M48" si="33">H34</f>
        <v>0</v>
      </c>
      <c r="N34" s="19">
        <f>L34+M34</f>
        <v>40000</v>
      </c>
      <c r="O34" s="43"/>
      <c r="P34" s="20">
        <f t="shared" ref="P34:P48" si="34">I34+J34</f>
        <v>0</v>
      </c>
      <c r="Q34" s="20">
        <f t="shared" ref="Q34:Q48" si="35">K34</f>
        <v>0</v>
      </c>
      <c r="R34" s="21">
        <f>P34+Q34</f>
        <v>0</v>
      </c>
      <c r="T34" s="37">
        <f t="shared" ref="T34:V48" si="36">L34+P34</f>
        <v>40000</v>
      </c>
      <c r="U34" s="37">
        <f t="shared" si="36"/>
        <v>0</v>
      </c>
      <c r="V34" s="36">
        <f t="shared" si="36"/>
        <v>40000</v>
      </c>
      <c r="X34" s="51"/>
      <c r="Y34" s="6" t="s">
        <v>8</v>
      </c>
      <c r="Z34" s="50"/>
      <c r="AA34" s="18">
        <f t="shared" ref="AA34:AB38" si="37">SUMIFS(L$34:L$48,$E$34:$E$48,$Y$31,$D$34:$D$48,$Y34)</f>
        <v>0</v>
      </c>
      <c r="AB34" s="18">
        <f t="shared" si="37"/>
        <v>0</v>
      </c>
      <c r="AC34" s="30">
        <f>SUM(AA34:AB34)</f>
        <v>0</v>
      </c>
      <c r="AD34" s="51"/>
      <c r="AE34" s="20">
        <f t="shared" ref="AE34:AF38" si="38">SUMIFS(P$34:P$48,$E$34:$E$48,$Y$31,$D$34:$D$48,$Y34)</f>
        <v>8000</v>
      </c>
      <c r="AF34" s="20">
        <f t="shared" si="38"/>
        <v>0</v>
      </c>
      <c r="AG34" s="32">
        <f>SUM(AE34:AF34)</f>
        <v>8000</v>
      </c>
      <c r="AH34" s="50"/>
      <c r="AI34" s="37">
        <f t="shared" si="31"/>
        <v>8000</v>
      </c>
      <c r="AJ34" s="37">
        <f t="shared" si="31"/>
        <v>0</v>
      </c>
      <c r="AK34" s="36">
        <f t="shared" si="31"/>
        <v>8000</v>
      </c>
      <c r="AL34" s="50"/>
    </row>
    <row r="35" spans="1:38" x14ac:dyDescent="0.35">
      <c r="A35" s="11">
        <v>2</v>
      </c>
      <c r="B35" s="97" t="s">
        <v>76</v>
      </c>
      <c r="C35" s="97"/>
      <c r="D35" s="40" t="s">
        <v>8</v>
      </c>
      <c r="E35" s="40" t="s">
        <v>57</v>
      </c>
      <c r="F35" s="83">
        <v>7000</v>
      </c>
      <c r="G35" s="83">
        <v>14000</v>
      </c>
      <c r="H35" s="83">
        <v>7000</v>
      </c>
      <c r="I35" s="83">
        <v>1000</v>
      </c>
      <c r="J35" s="83">
        <v>2000</v>
      </c>
      <c r="K35" s="83">
        <v>1000</v>
      </c>
      <c r="L35" s="18">
        <f t="shared" si="32"/>
        <v>21000</v>
      </c>
      <c r="M35" s="18">
        <f t="shared" si="33"/>
        <v>7000</v>
      </c>
      <c r="N35" s="19">
        <f t="shared" ref="N35:N48" si="39">L35+M35</f>
        <v>28000</v>
      </c>
      <c r="O35" s="43"/>
      <c r="P35" s="20">
        <f t="shared" si="34"/>
        <v>3000</v>
      </c>
      <c r="Q35" s="20">
        <f t="shared" si="35"/>
        <v>1000</v>
      </c>
      <c r="R35" s="21">
        <f t="shared" ref="R35:R48" si="40">P35+Q35</f>
        <v>4000</v>
      </c>
      <c r="T35" s="37">
        <f t="shared" si="36"/>
        <v>24000</v>
      </c>
      <c r="U35" s="37">
        <f t="shared" si="36"/>
        <v>8000</v>
      </c>
      <c r="V35" s="36">
        <f t="shared" si="36"/>
        <v>32000</v>
      </c>
      <c r="X35" s="51"/>
      <c r="Y35" s="6" t="s">
        <v>10</v>
      </c>
      <c r="Z35" s="50"/>
      <c r="AA35" s="18">
        <f t="shared" si="37"/>
        <v>0</v>
      </c>
      <c r="AB35" s="18">
        <f t="shared" si="37"/>
        <v>0</v>
      </c>
      <c r="AC35" s="30">
        <f t="shared" ref="AC35:AC38" si="41">SUM(AA35:AB35)</f>
        <v>0</v>
      </c>
      <c r="AD35" s="51"/>
      <c r="AE35" s="20">
        <f t="shared" si="38"/>
        <v>0</v>
      </c>
      <c r="AF35" s="20">
        <f t="shared" si="38"/>
        <v>0</v>
      </c>
      <c r="AG35" s="32">
        <f t="shared" ref="AG35:AG38" si="42">SUM(AE35:AF35)</f>
        <v>0</v>
      </c>
      <c r="AH35" s="50"/>
      <c r="AI35" s="37">
        <f t="shared" si="31"/>
        <v>0</v>
      </c>
      <c r="AJ35" s="37">
        <f t="shared" si="31"/>
        <v>0</v>
      </c>
      <c r="AK35" s="36">
        <f t="shared" si="31"/>
        <v>0</v>
      </c>
      <c r="AL35" s="50"/>
    </row>
    <row r="36" spans="1:38" x14ac:dyDescent="0.35">
      <c r="A36" s="11">
        <v>3</v>
      </c>
      <c r="B36" s="97" t="s">
        <v>79</v>
      </c>
      <c r="C36" s="97"/>
      <c r="D36" s="40" t="s">
        <v>12</v>
      </c>
      <c r="E36" s="40" t="s">
        <v>65</v>
      </c>
      <c r="F36" s="83">
        <v>0</v>
      </c>
      <c r="G36" s="83">
        <v>3000</v>
      </c>
      <c r="H36" s="83">
        <v>0</v>
      </c>
      <c r="I36" s="83">
        <v>0</v>
      </c>
      <c r="J36" s="83">
        <v>0</v>
      </c>
      <c r="K36" s="83">
        <v>0</v>
      </c>
      <c r="L36" s="18">
        <f t="shared" si="32"/>
        <v>3000</v>
      </c>
      <c r="M36" s="18">
        <f t="shared" si="33"/>
        <v>0</v>
      </c>
      <c r="N36" s="19">
        <f t="shared" si="39"/>
        <v>3000</v>
      </c>
      <c r="O36" s="43"/>
      <c r="P36" s="20">
        <f t="shared" si="34"/>
        <v>0</v>
      </c>
      <c r="Q36" s="20">
        <f t="shared" si="35"/>
        <v>0</v>
      </c>
      <c r="R36" s="21">
        <f t="shared" si="40"/>
        <v>0</v>
      </c>
      <c r="T36" s="37">
        <f t="shared" si="36"/>
        <v>3000</v>
      </c>
      <c r="U36" s="37">
        <f t="shared" si="36"/>
        <v>0</v>
      </c>
      <c r="V36" s="36">
        <f t="shared" si="36"/>
        <v>3000</v>
      </c>
      <c r="X36" s="51"/>
      <c r="Y36" s="6" t="s">
        <v>11</v>
      </c>
      <c r="Z36" s="50"/>
      <c r="AA36" s="18">
        <f t="shared" si="37"/>
        <v>0</v>
      </c>
      <c r="AB36" s="18">
        <f t="shared" si="37"/>
        <v>0</v>
      </c>
      <c r="AC36" s="30">
        <f t="shared" si="41"/>
        <v>0</v>
      </c>
      <c r="AD36" s="51"/>
      <c r="AE36" s="20">
        <f t="shared" si="38"/>
        <v>0</v>
      </c>
      <c r="AF36" s="20">
        <f t="shared" si="38"/>
        <v>0</v>
      </c>
      <c r="AG36" s="32">
        <f t="shared" si="42"/>
        <v>0</v>
      </c>
      <c r="AH36" s="50"/>
      <c r="AI36" s="37">
        <f t="shared" si="31"/>
        <v>0</v>
      </c>
      <c r="AJ36" s="37">
        <f t="shared" si="31"/>
        <v>0</v>
      </c>
      <c r="AK36" s="36">
        <f t="shared" si="31"/>
        <v>0</v>
      </c>
      <c r="AL36" s="50"/>
    </row>
    <row r="37" spans="1:38" x14ac:dyDescent="0.35">
      <c r="A37" s="11">
        <v>4</v>
      </c>
      <c r="B37" s="114" t="s">
        <v>78</v>
      </c>
      <c r="C37" s="97"/>
      <c r="D37" s="40" t="s">
        <v>11</v>
      </c>
      <c r="E37" s="40" t="s">
        <v>63</v>
      </c>
      <c r="F37" s="83">
        <v>2000</v>
      </c>
      <c r="G37" s="83">
        <v>2000</v>
      </c>
      <c r="H37" s="83">
        <v>2000</v>
      </c>
      <c r="I37" s="83">
        <v>500</v>
      </c>
      <c r="J37" s="83">
        <v>500</v>
      </c>
      <c r="K37" s="83">
        <v>500</v>
      </c>
      <c r="L37" s="18">
        <f t="shared" si="32"/>
        <v>4000</v>
      </c>
      <c r="M37" s="18">
        <f t="shared" si="33"/>
        <v>2000</v>
      </c>
      <c r="N37" s="19">
        <f t="shared" si="39"/>
        <v>6000</v>
      </c>
      <c r="O37" s="43"/>
      <c r="P37" s="20">
        <f t="shared" si="34"/>
        <v>1000</v>
      </c>
      <c r="Q37" s="20">
        <f t="shared" si="35"/>
        <v>500</v>
      </c>
      <c r="R37" s="21">
        <f t="shared" si="40"/>
        <v>1500</v>
      </c>
      <c r="T37" s="37">
        <f t="shared" si="36"/>
        <v>5000</v>
      </c>
      <c r="U37" s="37">
        <f t="shared" si="36"/>
        <v>2500</v>
      </c>
      <c r="V37" s="36">
        <f t="shared" si="36"/>
        <v>7500</v>
      </c>
      <c r="X37" s="51"/>
      <c r="Y37" s="6" t="s">
        <v>12</v>
      </c>
      <c r="Z37" s="50"/>
      <c r="AA37" s="18">
        <f t="shared" si="37"/>
        <v>3000</v>
      </c>
      <c r="AB37" s="18">
        <f t="shared" si="37"/>
        <v>0</v>
      </c>
      <c r="AC37" s="30">
        <f t="shared" si="41"/>
        <v>3000</v>
      </c>
      <c r="AD37" s="51"/>
      <c r="AE37" s="20">
        <f t="shared" si="38"/>
        <v>0</v>
      </c>
      <c r="AF37" s="20">
        <f t="shared" si="38"/>
        <v>0</v>
      </c>
      <c r="AG37" s="32">
        <f t="shared" si="42"/>
        <v>0</v>
      </c>
      <c r="AH37" s="50"/>
      <c r="AI37" s="37">
        <f t="shared" si="31"/>
        <v>3000</v>
      </c>
      <c r="AJ37" s="37">
        <f t="shared" si="31"/>
        <v>0</v>
      </c>
      <c r="AK37" s="36">
        <f t="shared" si="31"/>
        <v>3000</v>
      </c>
      <c r="AL37" s="50"/>
    </row>
    <row r="38" spans="1:38" x14ac:dyDescent="0.35">
      <c r="A38" s="11">
        <v>5</v>
      </c>
      <c r="B38" s="97" t="s">
        <v>91</v>
      </c>
      <c r="C38" s="97"/>
      <c r="D38" s="40" t="s">
        <v>14</v>
      </c>
      <c r="E38" s="40" t="s">
        <v>63</v>
      </c>
      <c r="F38" s="83">
        <v>5000</v>
      </c>
      <c r="G38" s="83">
        <v>2000</v>
      </c>
      <c r="H38" s="83">
        <v>5000</v>
      </c>
      <c r="I38" s="83">
        <v>0</v>
      </c>
      <c r="J38" s="83">
        <v>0</v>
      </c>
      <c r="K38" s="83">
        <v>0</v>
      </c>
      <c r="L38" s="18">
        <f t="shared" si="32"/>
        <v>7000</v>
      </c>
      <c r="M38" s="18">
        <f t="shared" si="33"/>
        <v>5000</v>
      </c>
      <c r="N38" s="19">
        <f t="shared" si="39"/>
        <v>12000</v>
      </c>
      <c r="O38" s="43"/>
      <c r="P38" s="20">
        <f t="shared" si="34"/>
        <v>0</v>
      </c>
      <c r="Q38" s="20">
        <f t="shared" si="35"/>
        <v>0</v>
      </c>
      <c r="R38" s="21">
        <f t="shared" si="40"/>
        <v>0</v>
      </c>
      <c r="T38" s="37">
        <f t="shared" si="36"/>
        <v>7000</v>
      </c>
      <c r="U38" s="37">
        <f t="shared" si="36"/>
        <v>5000</v>
      </c>
      <c r="V38" s="36">
        <f t="shared" si="36"/>
        <v>12000</v>
      </c>
      <c r="X38" s="51"/>
      <c r="Y38" s="6" t="s">
        <v>14</v>
      </c>
      <c r="Z38" s="50"/>
      <c r="AA38" s="18">
        <f t="shared" si="37"/>
        <v>0</v>
      </c>
      <c r="AB38" s="18">
        <f t="shared" si="37"/>
        <v>0</v>
      </c>
      <c r="AC38" s="30">
        <f t="shared" si="41"/>
        <v>0</v>
      </c>
      <c r="AD38" s="51"/>
      <c r="AE38" s="20">
        <f t="shared" si="38"/>
        <v>0</v>
      </c>
      <c r="AF38" s="20">
        <f t="shared" si="38"/>
        <v>0</v>
      </c>
      <c r="AG38" s="32">
        <f t="shared" si="42"/>
        <v>0</v>
      </c>
      <c r="AH38" s="50"/>
      <c r="AI38" s="37">
        <f t="shared" si="31"/>
        <v>0</v>
      </c>
      <c r="AJ38" s="37">
        <f t="shared" si="31"/>
        <v>0</v>
      </c>
      <c r="AK38" s="36">
        <f t="shared" si="31"/>
        <v>0</v>
      </c>
      <c r="AL38" s="50"/>
    </row>
    <row r="39" spans="1:38" x14ac:dyDescent="0.35">
      <c r="A39" s="11">
        <v>6</v>
      </c>
      <c r="B39" s="97" t="s">
        <v>80</v>
      </c>
      <c r="C39" s="97"/>
      <c r="D39" s="40" t="s">
        <v>8</v>
      </c>
      <c r="E39" s="40" t="s">
        <v>65</v>
      </c>
      <c r="F39" s="83">
        <v>0</v>
      </c>
      <c r="G39" s="83"/>
      <c r="H39" s="83">
        <v>0</v>
      </c>
      <c r="I39" s="83">
        <v>0</v>
      </c>
      <c r="J39" s="83">
        <v>8000</v>
      </c>
      <c r="K39" s="83">
        <v>0</v>
      </c>
      <c r="L39" s="18">
        <f t="shared" si="32"/>
        <v>0</v>
      </c>
      <c r="M39" s="18">
        <f t="shared" si="33"/>
        <v>0</v>
      </c>
      <c r="N39" s="19">
        <f t="shared" si="39"/>
        <v>0</v>
      </c>
      <c r="O39" s="43"/>
      <c r="P39" s="20">
        <f t="shared" si="34"/>
        <v>8000</v>
      </c>
      <c r="Q39" s="20">
        <f t="shared" si="35"/>
        <v>0</v>
      </c>
      <c r="R39" s="21">
        <f t="shared" si="40"/>
        <v>8000</v>
      </c>
      <c r="T39" s="37">
        <f t="shared" si="36"/>
        <v>8000</v>
      </c>
      <c r="U39" s="37">
        <f t="shared" si="36"/>
        <v>0</v>
      </c>
      <c r="V39" s="36">
        <f t="shared" si="36"/>
        <v>8000</v>
      </c>
      <c r="X39" s="51"/>
      <c r="Y39" s="8" t="s">
        <v>15</v>
      </c>
      <c r="Z39" s="50"/>
      <c r="AA39" s="30">
        <f>SUM(AA33:AA38)</f>
        <v>39200</v>
      </c>
      <c r="AB39" s="30">
        <f>SUM(AB33:AB38)</f>
        <v>14980</v>
      </c>
      <c r="AC39" s="31">
        <f>SUM(AC33:AC38)</f>
        <v>54180</v>
      </c>
      <c r="AD39" s="51"/>
      <c r="AE39" s="32">
        <f>SUM(AE33:AE38)</f>
        <v>26100</v>
      </c>
      <c r="AF39" s="32">
        <f>SUM(AF33:AF38)</f>
        <v>7490</v>
      </c>
      <c r="AG39" s="33">
        <f>SUM(AG33:AG38)</f>
        <v>33590</v>
      </c>
      <c r="AH39" s="50"/>
      <c r="AI39" s="36">
        <f t="shared" si="31"/>
        <v>65300</v>
      </c>
      <c r="AJ39" s="36">
        <f t="shared" si="31"/>
        <v>22470</v>
      </c>
      <c r="AK39" s="34">
        <f t="shared" si="31"/>
        <v>87770</v>
      </c>
      <c r="AL39" s="50"/>
    </row>
    <row r="40" spans="1:38" x14ac:dyDescent="0.35">
      <c r="A40" s="11">
        <v>7</v>
      </c>
      <c r="B40" s="97"/>
      <c r="C40" s="97"/>
      <c r="D40" s="40"/>
      <c r="E40" s="40"/>
      <c r="F40" s="83">
        <v>0</v>
      </c>
      <c r="G40" s="83">
        <v>0</v>
      </c>
      <c r="H40" s="83">
        <v>0</v>
      </c>
      <c r="I40" s="83">
        <v>0</v>
      </c>
      <c r="J40" s="83">
        <v>0</v>
      </c>
      <c r="K40" s="83">
        <v>0</v>
      </c>
      <c r="L40" s="18">
        <f t="shared" si="32"/>
        <v>0</v>
      </c>
      <c r="M40" s="18">
        <f t="shared" si="33"/>
        <v>0</v>
      </c>
      <c r="N40" s="19">
        <f t="shared" si="39"/>
        <v>0</v>
      </c>
      <c r="O40" s="43"/>
      <c r="P40" s="20">
        <f t="shared" si="34"/>
        <v>0</v>
      </c>
      <c r="Q40" s="20">
        <f t="shared" si="35"/>
        <v>0</v>
      </c>
      <c r="R40" s="21">
        <f t="shared" si="40"/>
        <v>0</v>
      </c>
      <c r="T40" s="37">
        <f t="shared" si="36"/>
        <v>0</v>
      </c>
      <c r="U40" s="37">
        <f t="shared" si="36"/>
        <v>0</v>
      </c>
      <c r="V40" s="36">
        <f t="shared" si="36"/>
        <v>0</v>
      </c>
      <c r="X40" s="50"/>
      <c r="Y40" s="50"/>
      <c r="Z40" s="50"/>
      <c r="AA40" s="50"/>
      <c r="AB40" s="50"/>
      <c r="AC40" s="50"/>
      <c r="AD40" s="50"/>
      <c r="AE40" s="50"/>
      <c r="AF40" s="50"/>
      <c r="AG40" s="50"/>
      <c r="AH40" s="50"/>
      <c r="AI40" s="50"/>
      <c r="AJ40" s="50"/>
      <c r="AK40" s="50"/>
      <c r="AL40" s="50"/>
    </row>
    <row r="41" spans="1:38" ht="16" x14ac:dyDescent="0.4">
      <c r="A41" s="11">
        <v>8</v>
      </c>
      <c r="B41" s="97"/>
      <c r="C41" s="97"/>
      <c r="D41" s="40"/>
      <c r="E41" s="40"/>
      <c r="F41" s="83">
        <v>0</v>
      </c>
      <c r="G41" s="83">
        <v>0</v>
      </c>
      <c r="H41" s="83">
        <v>0</v>
      </c>
      <c r="I41" s="83">
        <v>0</v>
      </c>
      <c r="J41" s="83">
        <v>0</v>
      </c>
      <c r="K41" s="83">
        <v>0</v>
      </c>
      <c r="L41" s="18">
        <f t="shared" si="32"/>
        <v>0</v>
      </c>
      <c r="M41" s="18">
        <f t="shared" si="33"/>
        <v>0</v>
      </c>
      <c r="N41" s="19">
        <f t="shared" si="39"/>
        <v>0</v>
      </c>
      <c r="O41" s="43"/>
      <c r="P41" s="20">
        <f t="shared" si="34"/>
        <v>0</v>
      </c>
      <c r="Q41" s="20">
        <f t="shared" si="35"/>
        <v>0</v>
      </c>
      <c r="R41" s="21">
        <f t="shared" si="40"/>
        <v>0</v>
      </c>
      <c r="T41" s="37">
        <f t="shared" si="36"/>
        <v>0</v>
      </c>
      <c r="U41" s="37">
        <f t="shared" si="36"/>
        <v>0</v>
      </c>
      <c r="V41" s="36">
        <f t="shared" si="36"/>
        <v>0</v>
      </c>
      <c r="X41" s="47"/>
      <c r="Y41" s="48">
        <f>C7</f>
        <v>0</v>
      </c>
      <c r="Z41" s="46"/>
      <c r="AA41" s="101" t="s">
        <v>0</v>
      </c>
      <c r="AB41" s="102"/>
      <c r="AC41" s="103"/>
      <c r="AD41" s="47"/>
      <c r="AE41" s="104" t="s">
        <v>1</v>
      </c>
      <c r="AF41" s="105"/>
      <c r="AG41" s="106"/>
      <c r="AH41" s="46"/>
      <c r="AI41" s="107" t="s">
        <v>2</v>
      </c>
      <c r="AJ41" s="108"/>
      <c r="AK41" s="109"/>
      <c r="AL41" s="46"/>
    </row>
    <row r="42" spans="1:38" x14ac:dyDescent="0.35">
      <c r="A42" s="11">
        <v>9</v>
      </c>
      <c r="B42" s="97"/>
      <c r="C42" s="97"/>
      <c r="D42" s="40"/>
      <c r="E42" s="40"/>
      <c r="F42" s="83">
        <v>0</v>
      </c>
      <c r="G42" s="83">
        <v>0</v>
      </c>
      <c r="H42" s="83">
        <v>0</v>
      </c>
      <c r="I42" s="83">
        <v>0</v>
      </c>
      <c r="J42" s="83">
        <v>0</v>
      </c>
      <c r="K42" s="83">
        <v>0</v>
      </c>
      <c r="L42" s="18">
        <f t="shared" si="32"/>
        <v>0</v>
      </c>
      <c r="M42" s="18">
        <f t="shared" si="33"/>
        <v>0</v>
      </c>
      <c r="N42" s="19">
        <f t="shared" si="39"/>
        <v>0</v>
      </c>
      <c r="O42" s="43"/>
      <c r="P42" s="20">
        <f t="shared" si="34"/>
        <v>0</v>
      </c>
      <c r="Q42" s="20">
        <f t="shared" si="35"/>
        <v>0</v>
      </c>
      <c r="R42" s="21">
        <f t="shared" si="40"/>
        <v>0</v>
      </c>
      <c r="T42" s="37">
        <f t="shared" si="36"/>
        <v>0</v>
      </c>
      <c r="U42" s="37">
        <f t="shared" si="36"/>
        <v>0</v>
      </c>
      <c r="V42" s="36">
        <f t="shared" si="36"/>
        <v>0</v>
      </c>
      <c r="X42" s="47"/>
      <c r="Y42" s="46"/>
      <c r="Z42" s="46"/>
      <c r="AA42" s="26" t="s">
        <v>3</v>
      </c>
      <c r="AB42" s="26" t="s">
        <v>4</v>
      </c>
      <c r="AC42" s="27" t="s">
        <v>15</v>
      </c>
      <c r="AD42" s="47"/>
      <c r="AE42" s="28" t="s">
        <v>3</v>
      </c>
      <c r="AF42" s="28" t="s">
        <v>4</v>
      </c>
      <c r="AG42" s="29" t="s">
        <v>15</v>
      </c>
      <c r="AH42" s="46"/>
      <c r="AI42" s="35" t="s">
        <v>3</v>
      </c>
      <c r="AJ42" s="35" t="s">
        <v>4</v>
      </c>
      <c r="AK42" s="35" t="s">
        <v>58</v>
      </c>
      <c r="AL42" s="46"/>
    </row>
    <row r="43" spans="1:38" x14ac:dyDescent="0.35">
      <c r="A43" s="11">
        <v>10</v>
      </c>
      <c r="B43" s="97"/>
      <c r="C43" s="97"/>
      <c r="D43" s="40"/>
      <c r="E43" s="40"/>
      <c r="F43" s="83">
        <v>0</v>
      </c>
      <c r="G43" s="83">
        <v>0</v>
      </c>
      <c r="H43" s="83">
        <v>0</v>
      </c>
      <c r="I43" s="83">
        <v>0</v>
      </c>
      <c r="J43" s="83">
        <v>0</v>
      </c>
      <c r="K43" s="83">
        <v>0</v>
      </c>
      <c r="L43" s="18">
        <f t="shared" si="32"/>
        <v>0</v>
      </c>
      <c r="M43" s="18">
        <f t="shared" si="33"/>
        <v>0</v>
      </c>
      <c r="N43" s="19">
        <f t="shared" si="39"/>
        <v>0</v>
      </c>
      <c r="O43" s="43"/>
      <c r="P43" s="20">
        <f t="shared" si="34"/>
        <v>0</v>
      </c>
      <c r="Q43" s="20">
        <f t="shared" si="35"/>
        <v>0</v>
      </c>
      <c r="R43" s="21">
        <f t="shared" si="40"/>
        <v>0</v>
      </c>
      <c r="T43" s="37">
        <f t="shared" si="36"/>
        <v>0</v>
      </c>
      <c r="U43" s="37">
        <f t="shared" si="36"/>
        <v>0</v>
      </c>
      <c r="V43" s="36">
        <f t="shared" si="36"/>
        <v>0</v>
      </c>
      <c r="X43" s="47"/>
      <c r="Y43" s="6" t="s">
        <v>6</v>
      </c>
      <c r="Z43" s="46"/>
      <c r="AA43" s="18">
        <f>SUMIF($D$14:$D$28,$Y$41,L$14:L$28)</f>
        <v>0</v>
      </c>
      <c r="AB43" s="18">
        <f>SUMIF($D$14:$D$28,$Y$41,M$14:M$28)</f>
        <v>0</v>
      </c>
      <c r="AC43" s="30">
        <f>SUM(AA43:AB43)</f>
        <v>0</v>
      </c>
      <c r="AD43" s="47"/>
      <c r="AE43" s="20">
        <f>SUMIF($D$14:$D$28,$Y$41,P$14:P$28)</f>
        <v>0</v>
      </c>
      <c r="AF43" s="20">
        <f>SUMIF($D$14:$D$28,$Y$41,Q$14:Q$28)</f>
        <v>0</v>
      </c>
      <c r="AG43" s="32">
        <f>SUM(AE43:AF43)</f>
        <v>0</v>
      </c>
      <c r="AH43" s="46"/>
      <c r="AI43" s="37">
        <f t="shared" ref="AI43:AK49" si="43">AA43+AE43</f>
        <v>0</v>
      </c>
      <c r="AJ43" s="37">
        <f t="shared" si="43"/>
        <v>0</v>
      </c>
      <c r="AK43" s="36">
        <f t="shared" si="43"/>
        <v>0</v>
      </c>
      <c r="AL43" s="46"/>
    </row>
    <row r="44" spans="1:38" x14ac:dyDescent="0.35">
      <c r="A44" s="11">
        <v>11</v>
      </c>
      <c r="B44" s="97"/>
      <c r="C44" s="97"/>
      <c r="D44" s="40"/>
      <c r="E44" s="40"/>
      <c r="F44" s="83">
        <v>0</v>
      </c>
      <c r="G44" s="83">
        <v>0</v>
      </c>
      <c r="H44" s="83">
        <v>0</v>
      </c>
      <c r="I44" s="83">
        <v>0</v>
      </c>
      <c r="J44" s="83">
        <v>0</v>
      </c>
      <c r="K44" s="83">
        <v>0</v>
      </c>
      <c r="L44" s="18">
        <f t="shared" si="32"/>
        <v>0</v>
      </c>
      <c r="M44" s="18">
        <f t="shared" si="33"/>
        <v>0</v>
      </c>
      <c r="N44" s="19">
        <f t="shared" si="39"/>
        <v>0</v>
      </c>
      <c r="O44" s="43"/>
      <c r="P44" s="20">
        <f t="shared" si="34"/>
        <v>0</v>
      </c>
      <c r="Q44" s="20">
        <f t="shared" si="35"/>
        <v>0</v>
      </c>
      <c r="R44" s="21">
        <f t="shared" si="40"/>
        <v>0</v>
      </c>
      <c r="T44" s="37">
        <f t="shared" si="36"/>
        <v>0</v>
      </c>
      <c r="U44" s="37">
        <f t="shared" si="36"/>
        <v>0</v>
      </c>
      <c r="V44" s="36">
        <f t="shared" si="36"/>
        <v>0</v>
      </c>
      <c r="X44" s="47"/>
      <c r="Y44" s="6" t="s">
        <v>8</v>
      </c>
      <c r="Z44" s="46"/>
      <c r="AA44" s="18">
        <f t="shared" ref="AA44:AB48" si="44">SUMIFS(L$34:L$48,$E$34:$E$48,$Y$41,$D$34:$D$48,$Y44)</f>
        <v>0</v>
      </c>
      <c r="AB44" s="18">
        <f t="shared" si="44"/>
        <v>0</v>
      </c>
      <c r="AC44" s="30">
        <f>SUM(AA44:AB44)</f>
        <v>0</v>
      </c>
      <c r="AD44" s="47"/>
      <c r="AE44" s="20">
        <f t="shared" ref="AE44:AF48" si="45">SUMIFS(P$34:P$48,$E$34:$E$48,$Y$41,$D$34:$D$48,$Y44)</f>
        <v>0</v>
      </c>
      <c r="AF44" s="20">
        <f t="shared" si="45"/>
        <v>0</v>
      </c>
      <c r="AG44" s="32">
        <f>SUM(AE44:AF44)</f>
        <v>0</v>
      </c>
      <c r="AH44" s="46"/>
      <c r="AI44" s="37">
        <f t="shared" si="43"/>
        <v>0</v>
      </c>
      <c r="AJ44" s="37">
        <f t="shared" si="43"/>
        <v>0</v>
      </c>
      <c r="AK44" s="36">
        <f t="shared" si="43"/>
        <v>0</v>
      </c>
      <c r="AL44" s="46"/>
    </row>
    <row r="45" spans="1:38" x14ac:dyDescent="0.35">
      <c r="A45" s="11">
        <v>12</v>
      </c>
      <c r="B45" s="97"/>
      <c r="C45" s="97"/>
      <c r="D45" s="40"/>
      <c r="E45" s="40"/>
      <c r="F45" s="83">
        <v>0</v>
      </c>
      <c r="G45" s="83">
        <v>0</v>
      </c>
      <c r="H45" s="83">
        <v>0</v>
      </c>
      <c r="I45" s="83">
        <v>0</v>
      </c>
      <c r="J45" s="83">
        <v>0</v>
      </c>
      <c r="K45" s="83">
        <v>0</v>
      </c>
      <c r="L45" s="18">
        <f t="shared" si="32"/>
        <v>0</v>
      </c>
      <c r="M45" s="18">
        <f t="shared" si="33"/>
        <v>0</v>
      </c>
      <c r="N45" s="19">
        <f t="shared" si="39"/>
        <v>0</v>
      </c>
      <c r="O45" s="43"/>
      <c r="P45" s="20">
        <f t="shared" si="34"/>
        <v>0</v>
      </c>
      <c r="Q45" s="20">
        <f t="shared" si="35"/>
        <v>0</v>
      </c>
      <c r="R45" s="21">
        <f t="shared" si="40"/>
        <v>0</v>
      </c>
      <c r="T45" s="37">
        <f t="shared" si="36"/>
        <v>0</v>
      </c>
      <c r="U45" s="37">
        <f t="shared" si="36"/>
        <v>0</v>
      </c>
      <c r="V45" s="36">
        <f t="shared" si="36"/>
        <v>0</v>
      </c>
      <c r="X45" s="47"/>
      <c r="Y45" s="6" t="s">
        <v>10</v>
      </c>
      <c r="Z45" s="46"/>
      <c r="AA45" s="18">
        <f t="shared" si="44"/>
        <v>0</v>
      </c>
      <c r="AB45" s="18">
        <f t="shared" si="44"/>
        <v>0</v>
      </c>
      <c r="AC45" s="30">
        <f t="shared" ref="AC45:AC48" si="46">SUM(AA45:AB45)</f>
        <v>0</v>
      </c>
      <c r="AD45" s="47"/>
      <c r="AE45" s="20">
        <f t="shared" si="45"/>
        <v>0</v>
      </c>
      <c r="AF45" s="20">
        <f t="shared" si="45"/>
        <v>0</v>
      </c>
      <c r="AG45" s="32">
        <f t="shared" ref="AG45:AG48" si="47">SUM(AE45:AF45)</f>
        <v>0</v>
      </c>
      <c r="AH45" s="46"/>
      <c r="AI45" s="37">
        <f t="shared" si="43"/>
        <v>0</v>
      </c>
      <c r="AJ45" s="37">
        <f t="shared" si="43"/>
        <v>0</v>
      </c>
      <c r="AK45" s="36">
        <f t="shared" si="43"/>
        <v>0</v>
      </c>
      <c r="AL45" s="46"/>
    </row>
    <row r="46" spans="1:38" x14ac:dyDescent="0.35">
      <c r="A46" s="11">
        <v>13</v>
      </c>
      <c r="B46" s="97"/>
      <c r="C46" s="97"/>
      <c r="D46" s="40"/>
      <c r="E46" s="40"/>
      <c r="F46" s="83">
        <v>0</v>
      </c>
      <c r="G46" s="83">
        <v>0</v>
      </c>
      <c r="H46" s="83">
        <v>0</v>
      </c>
      <c r="I46" s="83">
        <v>0</v>
      </c>
      <c r="J46" s="83">
        <v>0</v>
      </c>
      <c r="K46" s="83">
        <v>0</v>
      </c>
      <c r="L46" s="18">
        <f t="shared" si="32"/>
        <v>0</v>
      </c>
      <c r="M46" s="18">
        <f t="shared" si="33"/>
        <v>0</v>
      </c>
      <c r="N46" s="19">
        <f t="shared" si="39"/>
        <v>0</v>
      </c>
      <c r="O46" s="43"/>
      <c r="P46" s="20">
        <f t="shared" si="34"/>
        <v>0</v>
      </c>
      <c r="Q46" s="20">
        <f t="shared" si="35"/>
        <v>0</v>
      </c>
      <c r="R46" s="21">
        <f t="shared" si="40"/>
        <v>0</v>
      </c>
      <c r="T46" s="37">
        <f t="shared" si="36"/>
        <v>0</v>
      </c>
      <c r="U46" s="37">
        <f t="shared" si="36"/>
        <v>0</v>
      </c>
      <c r="V46" s="36">
        <f t="shared" si="36"/>
        <v>0</v>
      </c>
      <c r="X46" s="47"/>
      <c r="Y46" s="6" t="s">
        <v>11</v>
      </c>
      <c r="Z46" s="46"/>
      <c r="AA46" s="18">
        <f t="shared" si="44"/>
        <v>0</v>
      </c>
      <c r="AB46" s="18">
        <f t="shared" si="44"/>
        <v>0</v>
      </c>
      <c r="AC46" s="30">
        <f t="shared" si="46"/>
        <v>0</v>
      </c>
      <c r="AD46" s="47"/>
      <c r="AE46" s="20">
        <f t="shared" si="45"/>
        <v>0</v>
      </c>
      <c r="AF46" s="20">
        <f t="shared" si="45"/>
        <v>0</v>
      </c>
      <c r="AG46" s="32">
        <f t="shared" si="47"/>
        <v>0</v>
      </c>
      <c r="AH46" s="46"/>
      <c r="AI46" s="37">
        <f t="shared" si="43"/>
        <v>0</v>
      </c>
      <c r="AJ46" s="37">
        <f t="shared" si="43"/>
        <v>0</v>
      </c>
      <c r="AK46" s="36">
        <f t="shared" si="43"/>
        <v>0</v>
      </c>
      <c r="AL46" s="46"/>
    </row>
    <row r="47" spans="1:38" x14ac:dyDescent="0.35">
      <c r="A47" s="11">
        <v>14</v>
      </c>
      <c r="B47" s="97"/>
      <c r="C47" s="97"/>
      <c r="D47" s="40"/>
      <c r="E47" s="40"/>
      <c r="F47" s="83">
        <v>0</v>
      </c>
      <c r="G47" s="83">
        <v>0</v>
      </c>
      <c r="H47" s="83">
        <v>0</v>
      </c>
      <c r="I47" s="83">
        <v>0</v>
      </c>
      <c r="J47" s="83">
        <v>0</v>
      </c>
      <c r="K47" s="83">
        <v>0</v>
      </c>
      <c r="L47" s="18">
        <f t="shared" si="32"/>
        <v>0</v>
      </c>
      <c r="M47" s="18">
        <f t="shared" si="33"/>
        <v>0</v>
      </c>
      <c r="N47" s="19">
        <f t="shared" si="39"/>
        <v>0</v>
      </c>
      <c r="O47" s="43"/>
      <c r="P47" s="20">
        <f t="shared" si="34"/>
        <v>0</v>
      </c>
      <c r="Q47" s="20">
        <f t="shared" si="35"/>
        <v>0</v>
      </c>
      <c r="R47" s="21">
        <f t="shared" si="40"/>
        <v>0</v>
      </c>
      <c r="T47" s="37">
        <f t="shared" si="36"/>
        <v>0</v>
      </c>
      <c r="U47" s="37">
        <f t="shared" si="36"/>
        <v>0</v>
      </c>
      <c r="V47" s="36">
        <f t="shared" si="36"/>
        <v>0</v>
      </c>
      <c r="X47" s="47"/>
      <c r="Y47" s="6" t="s">
        <v>12</v>
      </c>
      <c r="Z47" s="46"/>
      <c r="AA47" s="18">
        <f t="shared" si="44"/>
        <v>0</v>
      </c>
      <c r="AB47" s="18">
        <f t="shared" si="44"/>
        <v>0</v>
      </c>
      <c r="AC47" s="30">
        <f t="shared" si="46"/>
        <v>0</v>
      </c>
      <c r="AD47" s="47"/>
      <c r="AE47" s="20">
        <f t="shared" si="45"/>
        <v>0</v>
      </c>
      <c r="AF47" s="20">
        <f t="shared" si="45"/>
        <v>0</v>
      </c>
      <c r="AG47" s="32">
        <f t="shared" si="47"/>
        <v>0</v>
      </c>
      <c r="AH47" s="46"/>
      <c r="AI47" s="37">
        <f t="shared" si="43"/>
        <v>0</v>
      </c>
      <c r="AJ47" s="37">
        <f t="shared" si="43"/>
        <v>0</v>
      </c>
      <c r="AK47" s="36">
        <f t="shared" si="43"/>
        <v>0</v>
      </c>
      <c r="AL47" s="46"/>
    </row>
    <row r="48" spans="1:38" x14ac:dyDescent="0.35">
      <c r="A48" s="11">
        <v>15</v>
      </c>
      <c r="B48" s="97"/>
      <c r="C48" s="97"/>
      <c r="D48" s="40"/>
      <c r="E48" s="40"/>
      <c r="F48" s="83">
        <v>0</v>
      </c>
      <c r="G48" s="83">
        <v>0</v>
      </c>
      <c r="H48" s="83">
        <v>0</v>
      </c>
      <c r="I48" s="83">
        <v>0</v>
      </c>
      <c r="J48" s="83">
        <v>0</v>
      </c>
      <c r="K48" s="83">
        <v>0</v>
      </c>
      <c r="L48" s="18">
        <f t="shared" si="32"/>
        <v>0</v>
      </c>
      <c r="M48" s="18">
        <f t="shared" si="33"/>
        <v>0</v>
      </c>
      <c r="N48" s="19">
        <f t="shared" si="39"/>
        <v>0</v>
      </c>
      <c r="O48" s="43"/>
      <c r="P48" s="20">
        <f t="shared" si="34"/>
        <v>0</v>
      </c>
      <c r="Q48" s="20">
        <f t="shared" si="35"/>
        <v>0</v>
      </c>
      <c r="R48" s="21">
        <f t="shared" si="40"/>
        <v>0</v>
      </c>
      <c r="T48" s="37">
        <f t="shared" si="36"/>
        <v>0</v>
      </c>
      <c r="U48" s="37">
        <f t="shared" si="36"/>
        <v>0</v>
      </c>
      <c r="V48" s="36">
        <f t="shared" si="36"/>
        <v>0</v>
      </c>
      <c r="X48" s="47"/>
      <c r="Y48" s="6" t="s">
        <v>14</v>
      </c>
      <c r="Z48" s="46"/>
      <c r="AA48" s="18">
        <f t="shared" si="44"/>
        <v>0</v>
      </c>
      <c r="AB48" s="18">
        <f t="shared" si="44"/>
        <v>0</v>
      </c>
      <c r="AC48" s="30">
        <f t="shared" si="46"/>
        <v>0</v>
      </c>
      <c r="AD48" s="47"/>
      <c r="AE48" s="20">
        <f t="shared" si="45"/>
        <v>0</v>
      </c>
      <c r="AF48" s="20">
        <f t="shared" si="45"/>
        <v>0</v>
      </c>
      <c r="AG48" s="32">
        <f t="shared" si="47"/>
        <v>0</v>
      </c>
      <c r="AH48" s="46"/>
      <c r="AI48" s="37">
        <f t="shared" si="43"/>
        <v>0</v>
      </c>
      <c r="AJ48" s="37">
        <f t="shared" si="43"/>
        <v>0</v>
      </c>
      <c r="AK48" s="36">
        <f t="shared" si="43"/>
        <v>0</v>
      </c>
      <c r="AL48" s="46"/>
    </row>
    <row r="49" spans="2:38" x14ac:dyDescent="0.35">
      <c r="B49" s="7"/>
      <c r="F49" s="82">
        <f t="shared" ref="F49:H49" si="48">SUM(F34:F48)</f>
        <v>54000</v>
      </c>
      <c r="G49" s="82">
        <f t="shared" si="48"/>
        <v>21000</v>
      </c>
      <c r="H49" s="82">
        <f t="shared" si="48"/>
        <v>14000</v>
      </c>
      <c r="I49" s="82">
        <f>SUM(I34:I48)</f>
        <v>1500</v>
      </c>
      <c r="J49" s="82">
        <f t="shared" ref="J49:L49" si="49">SUM(J34:J48)</f>
        <v>10500</v>
      </c>
      <c r="K49" s="82">
        <f t="shared" si="49"/>
        <v>1500</v>
      </c>
      <c r="L49" s="22">
        <f t="shared" si="49"/>
        <v>75000</v>
      </c>
      <c r="M49" s="22">
        <f>SUM(M34:M48)</f>
        <v>14000</v>
      </c>
      <c r="N49" s="23">
        <f t="shared" ref="N49" si="50">SUM(N34:N48)</f>
        <v>89000</v>
      </c>
      <c r="O49" s="43"/>
      <c r="P49" s="24">
        <f t="shared" ref="P49:Q49" si="51">SUM(P34:P48)</f>
        <v>12000</v>
      </c>
      <c r="Q49" s="24">
        <f t="shared" si="51"/>
        <v>1500</v>
      </c>
      <c r="R49" s="25">
        <f>SUM(R34:R48)</f>
        <v>13500</v>
      </c>
      <c r="T49" s="36">
        <f>L49+P49</f>
        <v>87000</v>
      </c>
      <c r="U49" s="36">
        <f>M49+Q49</f>
        <v>15500</v>
      </c>
      <c r="V49" s="34">
        <f>N49+R49</f>
        <v>102500</v>
      </c>
      <c r="X49" s="47"/>
      <c r="Y49" s="8" t="s">
        <v>15</v>
      </c>
      <c r="Z49" s="49"/>
      <c r="AA49" s="30">
        <f>SUM(AA43:AA48)</f>
        <v>0</v>
      </c>
      <c r="AB49" s="30">
        <f>SUM(AB43:AB48)</f>
        <v>0</v>
      </c>
      <c r="AC49" s="31">
        <f>SUM(AC43:AC48)</f>
        <v>0</v>
      </c>
      <c r="AD49" s="47"/>
      <c r="AE49" s="32">
        <f>SUM(AE43:AE48)</f>
        <v>0</v>
      </c>
      <c r="AF49" s="32">
        <f>SUM(AF43:AF48)</f>
        <v>0</v>
      </c>
      <c r="AG49" s="33">
        <f>SUM(AG43:AG48)</f>
        <v>0</v>
      </c>
      <c r="AH49" s="46"/>
      <c r="AI49" s="36">
        <f t="shared" si="43"/>
        <v>0</v>
      </c>
      <c r="AJ49" s="36">
        <f t="shared" si="43"/>
        <v>0</v>
      </c>
      <c r="AK49" s="34">
        <f t="shared" si="43"/>
        <v>0</v>
      </c>
      <c r="AL49" s="46"/>
    </row>
    <row r="50" spans="2:38" x14ac:dyDescent="0.35">
      <c r="O50" s="43"/>
      <c r="X50" s="46"/>
      <c r="Y50" s="46"/>
      <c r="Z50" s="46"/>
      <c r="AA50" s="46"/>
      <c r="AB50" s="46"/>
      <c r="AC50" s="46"/>
      <c r="AD50" s="46"/>
      <c r="AE50" s="46"/>
      <c r="AF50" s="46"/>
      <c r="AG50" s="46"/>
      <c r="AH50" s="46"/>
      <c r="AI50" s="46"/>
      <c r="AJ50" s="46"/>
      <c r="AK50" s="46"/>
      <c r="AL50" s="46"/>
    </row>
    <row r="51" spans="2:38" x14ac:dyDescent="0.35">
      <c r="O51" s="43"/>
      <c r="X51" s="51"/>
      <c r="Y51" s="52">
        <f>C8</f>
        <v>0</v>
      </c>
      <c r="Z51" s="53"/>
      <c r="AA51" s="101" t="s">
        <v>0</v>
      </c>
      <c r="AB51" s="102"/>
      <c r="AC51" s="103"/>
      <c r="AD51" s="51"/>
      <c r="AE51" s="104" t="s">
        <v>1</v>
      </c>
      <c r="AF51" s="105"/>
      <c r="AG51" s="106"/>
      <c r="AH51" s="50"/>
      <c r="AI51" s="107" t="s">
        <v>2</v>
      </c>
      <c r="AJ51" s="108"/>
      <c r="AK51" s="109"/>
      <c r="AL51" s="53"/>
    </row>
    <row r="52" spans="2:38" ht="14.5" customHeight="1" x14ac:dyDescent="0.35">
      <c r="B52" s="110" t="s">
        <v>18</v>
      </c>
      <c r="C52" s="93"/>
      <c r="D52" s="93"/>
      <c r="E52" s="93"/>
      <c r="F52" s="93"/>
      <c r="G52" s="93"/>
      <c r="H52" s="93"/>
      <c r="I52" s="93"/>
      <c r="J52" s="93"/>
      <c r="K52" s="93"/>
      <c r="L52" s="93"/>
      <c r="M52" s="93"/>
      <c r="N52" s="94"/>
      <c r="O52" s="43"/>
      <c r="X52" s="51"/>
      <c r="Y52" s="53"/>
      <c r="Z52" s="53"/>
      <c r="AA52" s="26" t="s">
        <v>3</v>
      </c>
      <c r="AB52" s="26" t="s">
        <v>4</v>
      </c>
      <c r="AC52" s="27" t="s">
        <v>15</v>
      </c>
      <c r="AD52" s="51"/>
      <c r="AE52" s="28" t="s">
        <v>3</v>
      </c>
      <c r="AF52" s="28" t="s">
        <v>4</v>
      </c>
      <c r="AG52" s="29" t="s">
        <v>15</v>
      </c>
      <c r="AH52" s="50"/>
      <c r="AI52" s="35" t="s">
        <v>3</v>
      </c>
      <c r="AJ52" s="35" t="s">
        <v>4</v>
      </c>
      <c r="AK52" s="35" t="s">
        <v>58</v>
      </c>
      <c r="AL52" s="53"/>
    </row>
    <row r="53" spans="2:38" ht="14.5" customHeight="1" x14ac:dyDescent="0.35">
      <c r="B53" s="111"/>
      <c r="C53" s="95"/>
      <c r="D53" s="95"/>
      <c r="E53" s="95"/>
      <c r="F53" s="95"/>
      <c r="G53" s="95"/>
      <c r="H53" s="95"/>
      <c r="I53" s="95"/>
      <c r="J53" s="95"/>
      <c r="K53" s="95"/>
      <c r="L53" s="95"/>
      <c r="M53" s="95"/>
      <c r="N53" s="96"/>
      <c r="O53" s="43"/>
      <c r="X53" s="51"/>
      <c r="Y53" s="6" t="s">
        <v>6</v>
      </c>
      <c r="Z53" s="50"/>
      <c r="AA53" s="18">
        <f>SUMIF($D$14:$D$28,$Y$51,L$14:L$28)</f>
        <v>0</v>
      </c>
      <c r="AB53" s="18">
        <f>SUMIF($D$14:$D$28,$Y$51,M$14:M$28)</f>
        <v>0</v>
      </c>
      <c r="AC53" s="30">
        <f>SUM(AA53:AB53)</f>
        <v>0</v>
      </c>
      <c r="AD53" s="51"/>
      <c r="AE53" s="20">
        <f>SUMIF($D$14:$D$28,$Y$51,P$14:P$28)</f>
        <v>0</v>
      </c>
      <c r="AF53" s="20">
        <f>SUMIF($D$14:$D$28,$Y$51,Q$14:Q$28)</f>
        <v>0</v>
      </c>
      <c r="AG53" s="32">
        <f>SUM(AE53:AF53)</f>
        <v>0</v>
      </c>
      <c r="AH53" s="50"/>
      <c r="AI53" s="37">
        <f>AA53+AE53</f>
        <v>0</v>
      </c>
      <c r="AJ53" s="37">
        <f t="shared" ref="AJ53:AK59" si="52">AB53+AF53</f>
        <v>0</v>
      </c>
      <c r="AK53" s="36">
        <f t="shared" si="52"/>
        <v>0</v>
      </c>
      <c r="AL53" s="50"/>
    </row>
    <row r="54" spans="2:38" ht="14.5" customHeight="1" x14ac:dyDescent="0.35">
      <c r="B54" s="91" t="s">
        <v>6</v>
      </c>
      <c r="C54" s="93"/>
      <c r="D54" s="93"/>
      <c r="E54" s="93"/>
      <c r="F54" s="93"/>
      <c r="G54" s="93"/>
      <c r="H54" s="93"/>
      <c r="I54" s="93"/>
      <c r="J54" s="93"/>
      <c r="K54" s="93"/>
      <c r="L54" s="93"/>
      <c r="M54" s="93"/>
      <c r="N54" s="94"/>
      <c r="X54" s="51"/>
      <c r="Y54" s="6" t="s">
        <v>8</v>
      </c>
      <c r="Z54" s="50"/>
      <c r="AA54" s="18">
        <f t="shared" ref="AA54:AB58" si="53">SUMIFS(L$34:L$48,$E$34:$E$48,$Y$51,$D$34:$D$48,$Y54)</f>
        <v>0</v>
      </c>
      <c r="AB54" s="18">
        <f t="shared" si="53"/>
        <v>0</v>
      </c>
      <c r="AC54" s="30">
        <f>SUM(AA54:AB54)</f>
        <v>0</v>
      </c>
      <c r="AD54" s="51"/>
      <c r="AE54" s="20">
        <f t="shared" ref="AE54:AF58" si="54">SUMIFS(P$34:P$48,$E$34:$E$48,$Y$51,$D$34:$D$48,$Y54)</f>
        <v>0</v>
      </c>
      <c r="AF54" s="20">
        <f t="shared" si="54"/>
        <v>0</v>
      </c>
      <c r="AG54" s="32">
        <f>SUM(AE54:AF54)</f>
        <v>0</v>
      </c>
      <c r="AH54" s="50"/>
      <c r="AI54" s="37">
        <f>AA54+AE54</f>
        <v>0</v>
      </c>
      <c r="AJ54" s="37">
        <f t="shared" si="52"/>
        <v>0</v>
      </c>
      <c r="AK54" s="36">
        <f t="shared" si="52"/>
        <v>0</v>
      </c>
      <c r="AL54" s="50"/>
    </row>
    <row r="55" spans="2:38" ht="14.5" customHeight="1" x14ac:dyDescent="0.35">
      <c r="B55" s="92"/>
      <c r="C55" s="95"/>
      <c r="D55" s="95"/>
      <c r="E55" s="95"/>
      <c r="F55" s="95"/>
      <c r="G55" s="95"/>
      <c r="H55" s="95"/>
      <c r="I55" s="95"/>
      <c r="J55" s="95"/>
      <c r="K55" s="95"/>
      <c r="L55" s="95"/>
      <c r="M55" s="95"/>
      <c r="N55" s="96"/>
      <c r="X55" s="51"/>
      <c r="Y55" s="6" t="s">
        <v>10</v>
      </c>
      <c r="Z55" s="50"/>
      <c r="AA55" s="18">
        <f t="shared" si="53"/>
        <v>0</v>
      </c>
      <c r="AB55" s="18">
        <f t="shared" si="53"/>
        <v>0</v>
      </c>
      <c r="AC55" s="30">
        <f t="shared" ref="AC55:AC58" si="55">SUM(AA55:AB55)</f>
        <v>0</v>
      </c>
      <c r="AD55" s="51"/>
      <c r="AE55" s="20">
        <f t="shared" si="54"/>
        <v>0</v>
      </c>
      <c r="AF55" s="20">
        <f t="shared" si="54"/>
        <v>0</v>
      </c>
      <c r="AG55" s="32">
        <f t="shared" ref="AG55:AG58" si="56">SUM(AE55:AF55)</f>
        <v>0</v>
      </c>
      <c r="AH55" s="50"/>
      <c r="AI55" s="37">
        <f t="shared" ref="AI55:AI59" si="57">AA55+AE55</f>
        <v>0</v>
      </c>
      <c r="AJ55" s="37">
        <f t="shared" si="52"/>
        <v>0</v>
      </c>
      <c r="AK55" s="36">
        <f t="shared" si="52"/>
        <v>0</v>
      </c>
      <c r="AL55" s="50"/>
    </row>
    <row r="56" spans="2:38" ht="14.5" customHeight="1" x14ac:dyDescent="0.35">
      <c r="B56" s="91" t="s">
        <v>8</v>
      </c>
      <c r="C56" s="93"/>
      <c r="D56" s="93"/>
      <c r="E56" s="93"/>
      <c r="F56" s="93"/>
      <c r="G56" s="93"/>
      <c r="H56" s="93"/>
      <c r="I56" s="93"/>
      <c r="J56" s="93"/>
      <c r="K56" s="93"/>
      <c r="L56" s="93"/>
      <c r="M56" s="93"/>
      <c r="N56" s="94"/>
      <c r="X56" s="51"/>
      <c r="Y56" s="6" t="s">
        <v>11</v>
      </c>
      <c r="Z56" s="50"/>
      <c r="AA56" s="18">
        <f t="shared" si="53"/>
        <v>0</v>
      </c>
      <c r="AB56" s="18">
        <f t="shared" si="53"/>
        <v>0</v>
      </c>
      <c r="AC56" s="30">
        <f t="shared" si="55"/>
        <v>0</v>
      </c>
      <c r="AD56" s="51"/>
      <c r="AE56" s="20">
        <f t="shared" si="54"/>
        <v>0</v>
      </c>
      <c r="AF56" s="20">
        <f t="shared" si="54"/>
        <v>0</v>
      </c>
      <c r="AG56" s="32">
        <f t="shared" si="56"/>
        <v>0</v>
      </c>
      <c r="AH56" s="50"/>
      <c r="AI56" s="37">
        <f t="shared" si="57"/>
        <v>0</v>
      </c>
      <c r="AJ56" s="37">
        <f t="shared" si="52"/>
        <v>0</v>
      </c>
      <c r="AK56" s="36">
        <f t="shared" si="52"/>
        <v>0</v>
      </c>
      <c r="AL56" s="50"/>
    </row>
    <row r="57" spans="2:38" ht="14.5" customHeight="1" x14ac:dyDescent="0.35">
      <c r="B57" s="92"/>
      <c r="C57" s="95"/>
      <c r="D57" s="95"/>
      <c r="E57" s="95"/>
      <c r="F57" s="95"/>
      <c r="G57" s="95"/>
      <c r="H57" s="95"/>
      <c r="I57" s="95"/>
      <c r="J57" s="95"/>
      <c r="K57" s="95"/>
      <c r="L57" s="95"/>
      <c r="M57" s="95"/>
      <c r="N57" s="96"/>
      <c r="X57" s="51"/>
      <c r="Y57" s="6" t="s">
        <v>12</v>
      </c>
      <c r="Z57" s="50"/>
      <c r="AA57" s="18">
        <f t="shared" si="53"/>
        <v>0</v>
      </c>
      <c r="AB57" s="18">
        <f t="shared" si="53"/>
        <v>0</v>
      </c>
      <c r="AC57" s="30">
        <f t="shared" si="55"/>
        <v>0</v>
      </c>
      <c r="AD57" s="51"/>
      <c r="AE57" s="20">
        <f t="shared" si="54"/>
        <v>0</v>
      </c>
      <c r="AF57" s="20">
        <f t="shared" si="54"/>
        <v>0</v>
      </c>
      <c r="AG57" s="32">
        <f t="shared" si="56"/>
        <v>0</v>
      </c>
      <c r="AH57" s="50"/>
      <c r="AI57" s="37">
        <f t="shared" si="57"/>
        <v>0</v>
      </c>
      <c r="AJ57" s="37">
        <f t="shared" si="52"/>
        <v>0</v>
      </c>
      <c r="AK57" s="36">
        <f t="shared" si="52"/>
        <v>0</v>
      </c>
      <c r="AL57" s="50"/>
    </row>
    <row r="58" spans="2:38" ht="14.5" customHeight="1" x14ac:dyDescent="0.35">
      <c r="B58" s="91" t="s">
        <v>10</v>
      </c>
      <c r="C58" s="93"/>
      <c r="D58" s="93"/>
      <c r="E58" s="93"/>
      <c r="F58" s="93"/>
      <c r="G58" s="93"/>
      <c r="H58" s="93"/>
      <c r="I58" s="93"/>
      <c r="J58" s="93"/>
      <c r="K58" s="93"/>
      <c r="L58" s="93"/>
      <c r="M58" s="93"/>
      <c r="N58" s="94"/>
      <c r="X58" s="51"/>
      <c r="Y58" s="6" t="s">
        <v>14</v>
      </c>
      <c r="Z58" s="50"/>
      <c r="AA58" s="18">
        <f t="shared" si="53"/>
        <v>0</v>
      </c>
      <c r="AB58" s="18">
        <f t="shared" si="53"/>
        <v>0</v>
      </c>
      <c r="AC58" s="30">
        <f t="shared" si="55"/>
        <v>0</v>
      </c>
      <c r="AD58" s="51"/>
      <c r="AE58" s="20">
        <f t="shared" si="54"/>
        <v>0</v>
      </c>
      <c r="AF58" s="20">
        <f t="shared" si="54"/>
        <v>0</v>
      </c>
      <c r="AG58" s="32">
        <f t="shared" si="56"/>
        <v>0</v>
      </c>
      <c r="AH58" s="50"/>
      <c r="AI58" s="37">
        <f t="shared" si="57"/>
        <v>0</v>
      </c>
      <c r="AJ58" s="37">
        <f t="shared" si="52"/>
        <v>0</v>
      </c>
      <c r="AK58" s="36">
        <f t="shared" si="52"/>
        <v>0</v>
      </c>
      <c r="AL58" s="50"/>
    </row>
    <row r="59" spans="2:38" ht="14.5" customHeight="1" x14ac:dyDescent="0.35">
      <c r="B59" s="92"/>
      <c r="C59" s="95"/>
      <c r="D59" s="95"/>
      <c r="E59" s="95"/>
      <c r="F59" s="95"/>
      <c r="G59" s="95"/>
      <c r="H59" s="95"/>
      <c r="I59" s="95"/>
      <c r="J59" s="95"/>
      <c r="K59" s="95"/>
      <c r="L59" s="95"/>
      <c r="M59" s="95"/>
      <c r="N59" s="96"/>
      <c r="X59" s="51"/>
      <c r="Y59" s="8" t="s">
        <v>15</v>
      </c>
      <c r="Z59" s="50"/>
      <c r="AA59" s="30">
        <f>SUM(AA53:AA58)</f>
        <v>0</v>
      </c>
      <c r="AB59" s="30">
        <f>SUM(AB53:AB58)</f>
        <v>0</v>
      </c>
      <c r="AC59" s="31">
        <f>SUM(AC53:AC58)</f>
        <v>0</v>
      </c>
      <c r="AD59" s="51"/>
      <c r="AE59" s="32">
        <f>SUM(AE53:AE58)</f>
        <v>0</v>
      </c>
      <c r="AF59" s="32">
        <f>SUM(AF53:AF58)</f>
        <v>0</v>
      </c>
      <c r="AG59" s="33">
        <f>SUM(AG53:AG58)</f>
        <v>0</v>
      </c>
      <c r="AH59" s="50"/>
      <c r="AI59" s="36">
        <f t="shared" si="57"/>
        <v>0</v>
      </c>
      <c r="AJ59" s="36">
        <f t="shared" si="52"/>
        <v>0</v>
      </c>
      <c r="AK59" s="34">
        <f t="shared" si="52"/>
        <v>0</v>
      </c>
      <c r="AL59" s="50"/>
    </row>
    <row r="60" spans="2:38" ht="14.5" customHeight="1" x14ac:dyDescent="0.35">
      <c r="B60" s="91" t="s">
        <v>11</v>
      </c>
      <c r="C60" s="93"/>
      <c r="D60" s="93"/>
      <c r="E60" s="93"/>
      <c r="F60" s="93"/>
      <c r="G60" s="93"/>
      <c r="H60" s="93"/>
      <c r="I60" s="93"/>
      <c r="J60" s="93"/>
      <c r="K60" s="93"/>
      <c r="L60" s="93"/>
      <c r="M60" s="93"/>
      <c r="N60" s="94"/>
      <c r="X60" s="50"/>
      <c r="Y60" s="50"/>
      <c r="Z60" s="50"/>
      <c r="AA60" s="50"/>
      <c r="AB60" s="50"/>
      <c r="AC60" s="50"/>
      <c r="AD60" s="50"/>
      <c r="AE60" s="50"/>
      <c r="AF60" s="50"/>
      <c r="AG60" s="50"/>
      <c r="AH60" s="50"/>
      <c r="AI60" s="50"/>
      <c r="AJ60" s="50"/>
      <c r="AK60" s="50"/>
      <c r="AL60" s="50"/>
    </row>
    <row r="61" spans="2:38" ht="14.5" customHeight="1" x14ac:dyDescent="0.35">
      <c r="B61" s="92"/>
      <c r="C61" s="95"/>
      <c r="D61" s="95"/>
      <c r="E61" s="95"/>
      <c r="F61" s="95"/>
      <c r="G61" s="95"/>
      <c r="H61" s="95"/>
      <c r="I61" s="95"/>
      <c r="J61" s="95"/>
      <c r="K61" s="95"/>
      <c r="L61" s="95"/>
      <c r="M61" s="95"/>
      <c r="N61" s="96"/>
    </row>
    <row r="62" spans="2:38" ht="14.5" customHeight="1" x14ac:dyDescent="0.35">
      <c r="B62" s="91" t="s">
        <v>12</v>
      </c>
      <c r="C62" s="93"/>
      <c r="D62" s="93"/>
      <c r="E62" s="93"/>
      <c r="F62" s="93"/>
      <c r="G62" s="93"/>
      <c r="H62" s="93"/>
      <c r="I62" s="93"/>
      <c r="J62" s="93"/>
      <c r="K62" s="93"/>
      <c r="L62" s="93"/>
      <c r="M62" s="93"/>
      <c r="N62" s="94"/>
    </row>
    <row r="63" spans="2:38" ht="14.5" customHeight="1" x14ac:dyDescent="0.35">
      <c r="B63" s="92"/>
      <c r="C63" s="95"/>
      <c r="D63" s="95"/>
      <c r="E63" s="95"/>
      <c r="F63" s="95"/>
      <c r="G63" s="95"/>
      <c r="H63" s="95"/>
      <c r="I63" s="95"/>
      <c r="J63" s="95"/>
      <c r="K63" s="95"/>
      <c r="L63" s="95"/>
      <c r="M63" s="95"/>
      <c r="N63" s="96"/>
    </row>
    <row r="64" spans="2:38" ht="14.5" customHeight="1" x14ac:dyDescent="0.35">
      <c r="B64" s="91" t="s">
        <v>14</v>
      </c>
      <c r="C64" s="93"/>
      <c r="D64" s="93"/>
      <c r="E64" s="93"/>
      <c r="F64" s="93"/>
      <c r="G64" s="93"/>
      <c r="H64" s="93"/>
      <c r="I64" s="93"/>
      <c r="J64" s="93"/>
      <c r="K64" s="93"/>
      <c r="L64" s="93"/>
      <c r="M64" s="93"/>
      <c r="N64" s="94"/>
    </row>
    <row r="65" spans="2:14" ht="14.5" customHeight="1" x14ac:dyDescent="0.35">
      <c r="B65" s="92"/>
      <c r="C65" s="95"/>
      <c r="D65" s="95"/>
      <c r="E65" s="95"/>
      <c r="F65" s="95"/>
      <c r="G65" s="95"/>
      <c r="H65" s="95"/>
      <c r="I65" s="95"/>
      <c r="J65" s="95"/>
      <c r="K65" s="95"/>
      <c r="L65" s="95"/>
      <c r="M65" s="95"/>
      <c r="N65" s="96"/>
    </row>
  </sheetData>
  <sheetProtection sheet="1" objects="1" scenarios="1"/>
  <mergeCells count="81">
    <mergeCell ref="B64:B65"/>
    <mergeCell ref="C64:N65"/>
    <mergeCell ref="B58:B59"/>
    <mergeCell ref="C58:N59"/>
    <mergeCell ref="B60:B61"/>
    <mergeCell ref="C60:N61"/>
    <mergeCell ref="B62:B63"/>
    <mergeCell ref="C62:N63"/>
    <mergeCell ref="AI51:AK51"/>
    <mergeCell ref="B54:B55"/>
    <mergeCell ref="C54:N55"/>
    <mergeCell ref="B56:B57"/>
    <mergeCell ref="C56:N57"/>
    <mergeCell ref="AA51:AC51"/>
    <mergeCell ref="B47:C47"/>
    <mergeCell ref="B48:C48"/>
    <mergeCell ref="B52:B53"/>
    <mergeCell ref="C52:N53"/>
    <mergeCell ref="AE51:AG51"/>
    <mergeCell ref="AA41:AC41"/>
    <mergeCell ref="AE41:AG41"/>
    <mergeCell ref="AI41:AK41"/>
    <mergeCell ref="B44:C44"/>
    <mergeCell ref="B46:C46"/>
    <mergeCell ref="B33:C33"/>
    <mergeCell ref="B34:C34"/>
    <mergeCell ref="B35:C35"/>
    <mergeCell ref="B45:C45"/>
    <mergeCell ref="B37:C37"/>
    <mergeCell ref="B38:C38"/>
    <mergeCell ref="B39:C39"/>
    <mergeCell ref="B40:C40"/>
    <mergeCell ref="B41:C41"/>
    <mergeCell ref="B42:C42"/>
    <mergeCell ref="B43:C43"/>
    <mergeCell ref="AE11:AG11"/>
    <mergeCell ref="AI11:AK11"/>
    <mergeCell ref="AA11:AC11"/>
    <mergeCell ref="B36:C36"/>
    <mergeCell ref="AA21:AC21"/>
    <mergeCell ref="AE21:AG21"/>
    <mergeCell ref="AI21:AK21"/>
    <mergeCell ref="A32:E32"/>
    <mergeCell ref="F32:H32"/>
    <mergeCell ref="I32:K32"/>
    <mergeCell ref="L32:N32"/>
    <mergeCell ref="P32:R32"/>
    <mergeCell ref="T32:V32"/>
    <mergeCell ref="AA31:AC31"/>
    <mergeCell ref="AE31:AG31"/>
    <mergeCell ref="AI31:AK31"/>
    <mergeCell ref="J11:K12"/>
    <mergeCell ref="J4:K4"/>
    <mergeCell ref="J5:K5"/>
    <mergeCell ref="C3:D3"/>
    <mergeCell ref="C4:D4"/>
    <mergeCell ref="C5:D5"/>
    <mergeCell ref="J6:K6"/>
    <mergeCell ref="J7:K7"/>
    <mergeCell ref="J8:K8"/>
    <mergeCell ref="C6:D6"/>
    <mergeCell ref="C7:D7"/>
    <mergeCell ref="C8:D8"/>
    <mergeCell ref="J9:K9"/>
    <mergeCell ref="C9:D9"/>
    <mergeCell ref="AA1:AC1"/>
    <mergeCell ref="AE1:AG1"/>
    <mergeCell ref="AI1:AK1"/>
    <mergeCell ref="A29:D29"/>
    <mergeCell ref="C2:H2"/>
    <mergeCell ref="L11:N12"/>
    <mergeCell ref="T11:V12"/>
    <mergeCell ref="J3:K3"/>
    <mergeCell ref="L1:N1"/>
    <mergeCell ref="P1:R1"/>
    <mergeCell ref="T1:V1"/>
    <mergeCell ref="O11:O12"/>
    <mergeCell ref="P11:R12"/>
    <mergeCell ref="A11:D12"/>
    <mergeCell ref="E11:H12"/>
    <mergeCell ref="I11:I13"/>
  </mergeCells>
  <conditionalFormatting sqref="I14:I28">
    <cfRule type="cellIs" dxfId="4" priority="7" operator="notEqual">
      <formula>1</formula>
    </cfRule>
  </conditionalFormatting>
  <conditionalFormatting sqref="O14:O28">
    <cfRule type="cellIs" dxfId="1" priority="6" operator="notEqual">
      <formula>0.5</formula>
    </cfRule>
  </conditionalFormatting>
  <conditionalFormatting sqref="W9">
    <cfRule type="cellIs" dxfId="0" priority="1" operator="notEqual">
      <formula>$V$9</formula>
    </cfRule>
  </conditionalFormatting>
  <dataValidations count="5">
    <dataValidation type="list" allowBlank="1" showInputMessage="1" showErrorMessage="1" sqref="D14:D28 E34:E48" xr:uid="{9203330F-D8E8-4235-99DD-7E2443A8CF59}">
      <formula1>Organisations</formula1>
    </dataValidation>
    <dataValidation type="list" allowBlank="1" showInputMessage="1" showErrorMessage="1" sqref="D34:D48" xr:uid="{CAAC7C37-6E72-45A8-AD3D-6DF7541ECADA}">
      <formula1>Cost_category</formula1>
    </dataValidation>
    <dataValidation type="list" allowBlank="1" showInputMessage="1" showErrorMessage="1" sqref="D49 C14:C28" xr:uid="{D1DE781E-F2CF-45C4-9B88-93D27F095F9C}">
      <formula1>Staff_level</formula1>
    </dataValidation>
    <dataValidation type="whole" allowBlank="1" showErrorMessage="1" errorTitle="Salary days per 6 months" error="This must be a whole number._x000a_The maximum is 100 days" promptTitle="Days per 6 months" prompt="This must be a whole number._x000a_The maximum is 100 days" sqref="E14:G28" xr:uid="{A33A5896-0668-4C92-97FB-C9914C97BB6E}">
      <formula1>0</formula1>
      <formula2>100</formula2>
    </dataValidation>
    <dataValidation type="whole" operator="greaterThanOrEqual" allowBlank="1" showInputMessage="1" showErrorMessage="1" errorTitle="Funds" error="Costs must be to the nearest dollar" sqref="F34:K48" xr:uid="{E7FFDD34-61C9-443C-82F1-81C249AD6683}">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 operator="notEqual" id="{7E2C694E-2041-4265-831F-2D7DFE7FD4D0}">
            <xm:f>_xlfn.XLOOKUP(C14,Staff_level,'Personnel Rates'!D$3:D$7,0)</xm:f>
            <x14:dxf>
              <fill>
                <patternFill>
                  <bgColor rgb="FFFFFF00"/>
                </patternFill>
              </fill>
            </x14:dxf>
          </x14:cfRule>
          <xm:sqref>J14:J18</xm:sqref>
        </x14:conditionalFormatting>
        <x14:conditionalFormatting xmlns:xm="http://schemas.microsoft.com/office/excel/2006/main">
          <x14:cfRule type="cellIs" priority="2" operator="notEqual" id="{99CE104F-8FE5-44BA-B0C4-537F7167F3ED}">
            <xm:f>_xlfn.XLOOKUP(C14,Staff_level,'Personnel Rates'!F$3:F$7,0)</xm:f>
            <x14:dxf>
              <fill>
                <patternFill>
                  <bgColor rgb="FFFFFF00"/>
                </patternFill>
              </fill>
            </x14:dxf>
          </x14:cfRule>
          <xm:sqref>K14:K28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2A12-3C7E-4AC8-9912-87BAE6296CB6}">
  <dimension ref="A1:A12"/>
  <sheetViews>
    <sheetView view="pageLayout" zoomScaleNormal="100" workbookViewId="0"/>
  </sheetViews>
  <sheetFormatPr defaultRowHeight="14.5" x14ac:dyDescent="0.35"/>
  <cols>
    <col min="1" max="1" width="87.1796875" customWidth="1"/>
  </cols>
  <sheetData>
    <row r="1" spans="1:1" x14ac:dyDescent="0.35">
      <c r="A1" t="s">
        <v>89</v>
      </c>
    </row>
    <row r="2" spans="1:1" ht="23.15" customHeight="1" x14ac:dyDescent="0.35">
      <c r="A2" s="57" t="s">
        <v>25</v>
      </c>
    </row>
    <row r="3" spans="1:1" ht="37" customHeight="1" x14ac:dyDescent="0.35">
      <c r="A3" s="56" t="s">
        <v>50</v>
      </c>
    </row>
    <row r="4" spans="1:1" ht="203" x14ac:dyDescent="0.35">
      <c r="A4" s="84" t="s">
        <v>93</v>
      </c>
    </row>
    <row r="5" spans="1:1" x14ac:dyDescent="0.35">
      <c r="A5" s="39"/>
    </row>
    <row r="6" spans="1:1" ht="43.5" x14ac:dyDescent="0.35">
      <c r="A6" s="39" t="s">
        <v>92</v>
      </c>
    </row>
    <row r="7" spans="1:1" x14ac:dyDescent="0.35">
      <c r="A7" s="38"/>
    </row>
    <row r="8" spans="1:1" ht="143.25" customHeight="1" x14ac:dyDescent="0.35">
      <c r="A8" s="39" t="s">
        <v>94</v>
      </c>
    </row>
    <row r="9" spans="1:1" ht="42" customHeight="1" x14ac:dyDescent="0.35">
      <c r="A9" s="39" t="s">
        <v>95</v>
      </c>
    </row>
    <row r="10" spans="1:1" ht="38.25" customHeight="1" x14ac:dyDescent="0.35">
      <c r="A10" s="39" t="s">
        <v>82</v>
      </c>
    </row>
    <row r="11" spans="1:1" ht="18.75" customHeight="1" x14ac:dyDescent="0.35">
      <c r="A11" s="39" t="s">
        <v>87</v>
      </c>
    </row>
    <row r="12" spans="1:1" ht="43.5" x14ac:dyDescent="0.35">
      <c r="A12" s="39" t="s">
        <v>90</v>
      </c>
    </row>
  </sheetData>
  <sheetProtection sheet="1" objects="1" scenarios="1"/>
  <pageMargins left="0.7" right="0.7" top="0.75" bottom="0.75" header="0.3" footer="0.3"/>
  <pageSetup orientation="portrait" r:id="rId1"/>
  <headerFooter>
    <oddHeader>&amp;C&amp;"-,Bold"&amp;14&amp;UBudget tool notes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9DB4-EF21-412C-B52E-D236518E275B}">
  <dimension ref="A1:B8"/>
  <sheetViews>
    <sheetView view="pageLayout" zoomScaleNormal="100" workbookViewId="0"/>
  </sheetViews>
  <sheetFormatPr defaultRowHeight="14.5" x14ac:dyDescent="0.35"/>
  <cols>
    <col min="1" max="1" width="23.90625" customWidth="1"/>
    <col min="2" max="2" width="63.453125" customWidth="1"/>
  </cols>
  <sheetData>
    <row r="1" spans="1:2" x14ac:dyDescent="0.35">
      <c r="A1" s="8" t="s">
        <v>24</v>
      </c>
      <c r="B1" s="8" t="s">
        <v>42</v>
      </c>
    </row>
    <row r="2" spans="1:2" ht="25.5" customHeight="1" x14ac:dyDescent="0.35">
      <c r="A2" s="58" t="s">
        <v>8</v>
      </c>
      <c r="B2" s="59" t="s">
        <v>43</v>
      </c>
    </row>
    <row r="3" spans="1:2" ht="26" x14ac:dyDescent="0.35">
      <c r="A3" s="58" t="s">
        <v>10</v>
      </c>
      <c r="B3" s="59" t="s">
        <v>44</v>
      </c>
    </row>
    <row r="4" spans="1:2" ht="26" x14ac:dyDescent="0.35">
      <c r="A4" s="58" t="s">
        <v>11</v>
      </c>
      <c r="B4" s="59" t="s">
        <v>45</v>
      </c>
    </row>
    <row r="5" spans="1:2" x14ac:dyDescent="0.35">
      <c r="A5" s="58" t="s">
        <v>12</v>
      </c>
      <c r="B5" s="59" t="s">
        <v>46</v>
      </c>
    </row>
    <row r="6" spans="1:2" ht="26" x14ac:dyDescent="0.35">
      <c r="A6" s="58" t="s">
        <v>14</v>
      </c>
      <c r="B6" s="59" t="s">
        <v>47</v>
      </c>
    </row>
    <row r="8" spans="1:2" x14ac:dyDescent="0.35">
      <c r="A8" s="1"/>
    </row>
  </sheetData>
  <sheetProtection sheet="1" objects="1" scenarios="1"/>
  <pageMargins left="0.7" right="0.7" top="0.75" bottom="0.75" header="0.3" footer="0.3"/>
  <pageSetup orientation="portrait" r:id="rId1"/>
  <headerFooter>
    <oddHeader>&amp;C&amp;"-,Bold"&amp;14&amp;UOperational Costs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2740C-FD7A-4892-A6EB-80D8830499B3}">
  <sheetPr>
    <pageSetUpPr fitToPage="1"/>
  </sheetPr>
  <dimension ref="A1:F8"/>
  <sheetViews>
    <sheetView view="pageLayout" zoomScaleNormal="100" workbookViewId="0">
      <selection sqref="A1:A2"/>
    </sheetView>
  </sheetViews>
  <sheetFormatPr defaultColWidth="8.7265625" defaultRowHeight="13" x14ac:dyDescent="0.3"/>
  <cols>
    <col min="1" max="1" width="21.453125" style="1" bestFit="1" customWidth="1"/>
    <col min="2" max="2" width="26.81640625" style="1" customWidth="1"/>
    <col min="3" max="6" width="19.1796875" style="1" customWidth="1"/>
    <col min="7" max="16384" width="8.7265625" style="1"/>
  </cols>
  <sheetData>
    <row r="1" spans="1:6" ht="15" customHeight="1" x14ac:dyDescent="0.3">
      <c r="A1" s="142" t="s">
        <v>26</v>
      </c>
      <c r="B1" s="142" t="s">
        <v>27</v>
      </c>
      <c r="C1" s="141" t="s">
        <v>28</v>
      </c>
      <c r="D1" s="141"/>
      <c r="E1" s="141" t="s">
        <v>29</v>
      </c>
      <c r="F1" s="141"/>
    </row>
    <row r="2" spans="1:6" ht="26" x14ac:dyDescent="0.3">
      <c r="A2" s="142"/>
      <c r="B2" s="142"/>
      <c r="C2" s="4" t="s">
        <v>30</v>
      </c>
      <c r="D2" s="4" t="s">
        <v>51</v>
      </c>
      <c r="E2" s="4" t="s">
        <v>30</v>
      </c>
      <c r="F2" s="4" t="s">
        <v>51</v>
      </c>
    </row>
    <row r="3" spans="1:6" x14ac:dyDescent="0.3">
      <c r="A3" s="85" t="s">
        <v>31</v>
      </c>
      <c r="B3" s="3" t="s">
        <v>32</v>
      </c>
      <c r="C3" s="86">
        <f>D3*200</f>
        <v>301600</v>
      </c>
      <c r="D3" s="87">
        <v>1508</v>
      </c>
      <c r="E3" s="86">
        <f>F3*200</f>
        <v>312200</v>
      </c>
      <c r="F3" s="87">
        <v>1561</v>
      </c>
    </row>
    <row r="4" spans="1:6" x14ac:dyDescent="0.3">
      <c r="A4" s="85" t="s">
        <v>33</v>
      </c>
      <c r="B4" s="3" t="s">
        <v>34</v>
      </c>
      <c r="C4" s="86">
        <f t="shared" ref="C4:C7" si="0">D4*200</f>
        <v>241200</v>
      </c>
      <c r="D4" s="87">
        <v>1206</v>
      </c>
      <c r="E4" s="86">
        <f t="shared" ref="E4:E7" si="1">F4*200</f>
        <v>249600</v>
      </c>
      <c r="F4" s="87">
        <v>1248</v>
      </c>
    </row>
    <row r="5" spans="1:6" x14ac:dyDescent="0.3">
      <c r="A5" s="85" t="s">
        <v>35</v>
      </c>
      <c r="B5" s="3" t="s">
        <v>36</v>
      </c>
      <c r="C5" s="86">
        <f t="shared" si="0"/>
        <v>181000</v>
      </c>
      <c r="D5" s="87">
        <v>905</v>
      </c>
      <c r="E5" s="86">
        <f t="shared" si="1"/>
        <v>187200</v>
      </c>
      <c r="F5" s="87">
        <v>936</v>
      </c>
    </row>
    <row r="6" spans="1:6" x14ac:dyDescent="0.3">
      <c r="A6" s="85" t="s">
        <v>37</v>
      </c>
      <c r="B6" s="3" t="s">
        <v>38</v>
      </c>
      <c r="C6" s="86">
        <f t="shared" si="0"/>
        <v>144800</v>
      </c>
      <c r="D6" s="87">
        <v>724</v>
      </c>
      <c r="E6" s="86">
        <f t="shared" si="1"/>
        <v>149800</v>
      </c>
      <c r="F6" s="87">
        <v>749</v>
      </c>
    </row>
    <row r="7" spans="1:6" x14ac:dyDescent="0.3">
      <c r="A7" s="85" t="s">
        <v>39</v>
      </c>
      <c r="B7" s="3" t="s">
        <v>40</v>
      </c>
      <c r="C7" s="86">
        <f t="shared" si="0"/>
        <v>96400</v>
      </c>
      <c r="D7" s="87">
        <v>482</v>
      </c>
      <c r="E7" s="86">
        <f t="shared" si="1"/>
        <v>99800</v>
      </c>
      <c r="F7" s="87">
        <v>499</v>
      </c>
    </row>
    <row r="8" spans="1:6" x14ac:dyDescent="0.3">
      <c r="A8" s="2"/>
    </row>
  </sheetData>
  <sheetProtection sheet="1" objects="1" scenarios="1"/>
  <mergeCells count="4">
    <mergeCell ref="C1:D1"/>
    <mergeCell ref="E1:F1"/>
    <mergeCell ref="A1:A2"/>
    <mergeCell ref="B1:B2"/>
  </mergeCells>
  <pageMargins left="0.7" right="0.7" top="0.75" bottom="0.75" header="0.3" footer="0.3"/>
  <pageSetup scale="97" fitToHeight="0" orientation="landscape" r:id="rId1"/>
  <headerFooter>
    <oddHeader>&amp;C&amp;"-,Bold"&amp;14&amp;UStandard Personnel Rates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93E0428EEAA94D8F64AF6FE45AC76A" ma:contentTypeVersion="17" ma:contentTypeDescription="Create a new document." ma:contentTypeScope="" ma:versionID="c9bb030c59bc38a810db39ed34ef98e3">
  <xsd:schema xmlns:xsd="http://www.w3.org/2001/XMLSchema" xmlns:xs="http://www.w3.org/2001/XMLSchema" xmlns:p="http://schemas.microsoft.com/office/2006/metadata/properties" xmlns:ns2="912e6714-ea29-45c7-9e7e-6a34ea22d1b5" xmlns:ns3="1f55d574-7157-4456-9a65-49d586d341e2" targetNamespace="http://schemas.microsoft.com/office/2006/metadata/properties" ma:root="true" ma:fieldsID="5eea314d405d357f2465095ac638a28b" ns2:_="" ns3:_="">
    <xsd:import namespace="912e6714-ea29-45c7-9e7e-6a34ea22d1b5"/>
    <xsd:import namespace="1f55d574-7157-4456-9a65-49d586d341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e6714-ea29-45c7-9e7e-6a34ea22d1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26c2612-7ac9-4d80-9a12-465dcafb9e1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5d574-7157-4456-9a65-49d586d341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4d2dbe6-a8bd-42d8-8803-f10081ec4d68}" ma:internalName="TaxCatchAll" ma:showField="CatchAllData" ma:web="1f55d574-7157-4456-9a65-49d586d341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2e6714-ea29-45c7-9e7e-6a34ea22d1b5">
      <Terms xmlns="http://schemas.microsoft.com/office/infopath/2007/PartnerControls"/>
    </lcf76f155ced4ddcb4097134ff3c332f>
    <TaxCatchAll xmlns="1f55d574-7157-4456-9a65-49d586d341e2" xsi:nil="true"/>
  </documentManagement>
</p:properties>
</file>

<file path=customXml/itemProps1.xml><?xml version="1.0" encoding="utf-8"?>
<ds:datastoreItem xmlns:ds="http://schemas.openxmlformats.org/officeDocument/2006/customXml" ds:itemID="{22507E8A-F001-4CAA-8165-97DC63CAC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e6714-ea29-45c7-9e7e-6a34ea22d1b5"/>
    <ds:schemaRef ds:uri="1f55d574-7157-4456-9a65-49d586d34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84C82-E12C-4F85-B86B-0B1514A335B0}">
  <ds:schemaRefs>
    <ds:schemaRef ds:uri="http://schemas.microsoft.com/sharepoint/v3/contenttype/forms"/>
  </ds:schemaRefs>
</ds:datastoreItem>
</file>

<file path=customXml/itemProps3.xml><?xml version="1.0" encoding="utf-8"?>
<ds:datastoreItem xmlns:ds="http://schemas.openxmlformats.org/officeDocument/2006/customXml" ds:itemID="{2772AC2B-6683-45E1-B523-5C90642C1672}">
  <ds:schemaRefs>
    <ds:schemaRef ds:uri="http://www.w3.org/XML/1998/namespace"/>
    <ds:schemaRef ds:uri="http://schemas.microsoft.com/office/2006/documentManagement/types"/>
    <ds:schemaRef ds:uri="http://purl.org/dc/terms/"/>
    <ds:schemaRef ds:uri="http://purl.org/dc/elements/1.1/"/>
    <ds:schemaRef ds:uri="http://purl.org/dc/dcmitype/"/>
    <ds:schemaRef ds:uri="912e6714-ea29-45c7-9e7e-6a34ea22d1b5"/>
    <ds:schemaRef ds:uri="http://schemas.microsoft.com/office/infopath/2007/PartnerControls"/>
    <ds:schemaRef ds:uri="http://schemas.openxmlformats.org/package/2006/metadata/core-properties"/>
    <ds:schemaRef ds:uri="1f55d574-7157-4456-9a65-49d586d341e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Tool</vt:lpstr>
      <vt:lpstr>Example</vt:lpstr>
      <vt:lpstr>Notes</vt:lpstr>
      <vt:lpstr>Operational Costs</vt:lpstr>
      <vt:lpstr>Personnel Rates</vt:lpstr>
      <vt:lpstr>Cost_category</vt:lpstr>
      <vt:lpstr>Example!Organisations</vt:lpstr>
      <vt:lpstr>Tool!Organisations</vt:lpstr>
      <vt:lpstr>Staff_level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 Wickens</dc:creator>
  <cp:keywords/>
  <dc:description/>
  <cp:lastModifiedBy>Gemma Wickens</cp:lastModifiedBy>
  <cp:revision/>
  <dcterms:created xsi:type="dcterms:W3CDTF">2025-06-08T22:15:52Z</dcterms:created>
  <dcterms:modified xsi:type="dcterms:W3CDTF">2025-07-07T01:52:42Z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0x0101007993E0428EEAA94D8F64AF6FE45AC76A</vt:lpwstr>
  </property>
  <property fmtid="{D5CDD505-2E9C-101B-9397-08002B2CF9AE}" pid="3" name="MediaServiceImageTags">
    <vt:lpwstr/>
  </property>
</Properties>
</file>